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80" windowHeight="11565" firstSheet="55" activeTab="55"/>
  </bookViews>
  <sheets>
    <sheet name="Коммунальная, 8" sheetId="265" state="hidden" r:id="rId1"/>
    <sheet name="К.Заслонова, 80" sheetId="264" state="hidden" r:id="rId2"/>
    <sheet name="К.Заслонова, 78" sheetId="263" state="hidden" r:id="rId3"/>
    <sheet name="К.Заслонова, 76 а" sheetId="262" state="hidden" r:id="rId4"/>
    <sheet name="К.Заслонова, 76" sheetId="261" state="hidden" r:id="rId5"/>
    <sheet name="Купянская, 6а" sheetId="260" state="hidden" r:id="rId6"/>
    <sheet name="Энерг, 3 б" sheetId="259" state="hidden" r:id="rId7"/>
    <sheet name="Энерг, 3а" sheetId="258" state="hidden" r:id="rId8"/>
    <sheet name="Энерг, 1б" sheetId="257" state="hidden" r:id="rId9"/>
    <sheet name="Энерг, 1 а" sheetId="256" state="hidden" r:id="rId10"/>
    <sheet name="Энерг, 1" sheetId="255" state="hidden" r:id="rId11"/>
    <sheet name="пер, Володарского, 30" sheetId="254" state="hidden" r:id="rId12"/>
    <sheet name="Попова, 98" sheetId="253" state="hidden" r:id="rId13"/>
    <sheet name="Гагарина, 19" sheetId="252" state="hidden" r:id="rId14"/>
    <sheet name="бул 1 Салюта, 6в" sheetId="251" state="hidden" r:id="rId15"/>
    <sheet name="Некрасова, 25б" sheetId="250" state="hidden" r:id="rId16"/>
    <sheet name="3 Интернац, 46а" sheetId="249" state="hidden" r:id="rId17"/>
    <sheet name="Октябрьская , 63а" sheetId="248" state="hidden" r:id="rId18"/>
    <sheet name="ул Губкина, 17и" sheetId="247" state="hidden" r:id="rId19"/>
    <sheet name="1 Мичуринский, 12" sheetId="246" state="hidden" r:id="rId20"/>
    <sheet name="Вокзальная, 19" sheetId="245" state="hidden" r:id="rId21"/>
    <sheet name="Коммун, 8" sheetId="244" state="hidden" r:id="rId22"/>
    <sheet name="Щорса,30" sheetId="243" state="hidden" r:id="rId23"/>
    <sheet name="Щорса,28" sheetId="242" state="hidden" r:id="rId24"/>
    <sheet name="Щорса,26" sheetId="241" state="hidden" r:id="rId25"/>
    <sheet name="Щорса,24" sheetId="240" state="hidden" r:id="rId26"/>
    <sheet name="Щорса,22)" sheetId="239" state="hidden" r:id="rId27"/>
    <sheet name="Щорса,20" sheetId="266" state="hidden" r:id="rId28"/>
    <sheet name="Щорса,18" sheetId="238" state="hidden" r:id="rId29"/>
    <sheet name="Щорса,16" sheetId="237" state="hidden" r:id="rId30"/>
    <sheet name="Щорса,6" sheetId="236" state="hidden" r:id="rId31"/>
    <sheet name="Чичерина, 1" sheetId="235" state="hidden" r:id="rId32"/>
    <sheet name="пр Славы, 150" sheetId="234" state="hidden" r:id="rId33"/>
    <sheet name="Студенческая,12" sheetId="233" state="hidden" r:id="rId34"/>
    <sheet name="Студенческая, 6" sheetId="232" state="hidden" r:id="rId35"/>
    <sheet name="Степная,6" sheetId="231" state="hidden" r:id="rId36"/>
    <sheet name="Степная,4" sheetId="230" state="hidden" r:id="rId37"/>
    <sheet name="Степная,2" sheetId="229" state="hidden" r:id="rId38"/>
    <sheet name="Советская,53" sheetId="228" state="hidden" r:id="rId39"/>
    <sheet name="Садовая, 67а" sheetId="227" state="hidden" r:id="rId40"/>
    <sheet name="Садовая, 25а" sheetId="226" state="hidden" r:id="rId41"/>
    <sheet name="Садовая, 13" sheetId="225" state="hidden" r:id="rId42"/>
    <sheet name="Пушкина, 12" sheetId="224" state="hidden" r:id="rId43"/>
    <sheet name="Народный бульвар, 17" sheetId="223" state="hidden" r:id="rId44"/>
    <sheet name="Мичурина, 43" sheetId="222" state="hidden" r:id="rId45"/>
    <sheet name="Михайл, ш. ,16" sheetId="221" state="hidden" r:id="rId46"/>
    <sheet name="Гражданский пр, 27а" sheetId="220" state="hidden" r:id="rId47"/>
    <sheet name="Костюкова 13" sheetId="219" state="hidden" r:id="rId48"/>
    <sheet name="Костюкова 11" sheetId="218" state="hidden" r:id="rId49"/>
    <sheet name="Преобр,20" sheetId="217" state="hidden" r:id="rId50"/>
    <sheet name="Б.полка,47" sheetId="216" state="hidden" r:id="rId51"/>
    <sheet name="Б.полка, 35" sheetId="215" state="hidden" r:id="rId52"/>
    <sheet name="Железнякова, 24" sheetId="214" state="hidden" r:id="rId53"/>
    <sheet name="Железнякова, 22" sheetId="213" state="hidden" r:id="rId54"/>
    <sheet name="Железнякова, 18" sheetId="212" state="hidden" r:id="rId55"/>
    <sheet name="Железнякова, 14" sheetId="211" r:id="rId56"/>
    <sheet name="Железнякова, 1" sheetId="210" state="hidden" r:id="rId57"/>
    <sheet name="1 Заводской пер. 4" sheetId="181" state="hidden" r:id="rId58"/>
    <sheet name="1 Заводской пер. 4 б" sheetId="183" state="hidden" r:id="rId59"/>
    <sheet name="5 Августа , 2" sheetId="184" state="hidden" r:id="rId60"/>
    <sheet name="5 Августа, 34" sheetId="185" state="hidden" r:id="rId61"/>
    <sheet name="Б, Хмельн. 133" sheetId="186" state="hidden" r:id="rId62"/>
    <sheet name="Б, Хмельн. 133 б.2" sheetId="187" state="hidden" r:id="rId63"/>
    <sheet name="Б, Хмельн.152" sheetId="189" state="hidden" r:id="rId64"/>
    <sheet name="ВАтутина, 1а" sheetId="190" state="hidden" r:id="rId65"/>
    <sheet name="ВАтутина, 18а" sheetId="191" state="hidden" r:id="rId66"/>
    <sheet name="Трубецкого 18" sheetId="192" state="hidden" r:id="rId67"/>
    <sheet name="Горького, 58" sheetId="193" state="hidden" r:id="rId68"/>
    <sheet name="Горького, 60" sheetId="194" state="hidden" r:id="rId69"/>
    <sheet name="Горького, 62" sheetId="195" state="hidden" r:id="rId70"/>
    <sheet name="Горького, 63" sheetId="196" state="hidden" r:id="rId71"/>
    <sheet name="Горького, 64)" sheetId="197" state="hidden" r:id="rId72"/>
    <sheet name="Горького, 66" sheetId="199" state="hidden" r:id="rId73"/>
    <sheet name="Горького, 67" sheetId="198" state="hidden" r:id="rId74"/>
    <sheet name="Горького, 69. 1" sheetId="200" state="hidden" r:id="rId75"/>
    <sheet name="Горького, 69. 2" sheetId="201" state="hidden" r:id="rId76"/>
    <sheet name="Горького, 69. 3" sheetId="202" state="hidden" r:id="rId77"/>
    <sheet name="Горького, 69. 4" sheetId="203" state="hidden" r:id="rId78"/>
    <sheet name="Горького, 69. 5" sheetId="204" state="hidden" r:id="rId79"/>
    <sheet name="Горького, 70" sheetId="205" state="hidden" r:id="rId80"/>
    <sheet name="Горького, 74" sheetId="206" state="hidden" r:id="rId81"/>
    <sheet name="Горького, 76" sheetId="207" state="hidden" r:id="rId82"/>
    <sheet name="Горького, 78" sheetId="208" state="hidden" r:id="rId83"/>
    <sheet name="Лист5" sheetId="188" r:id="rId84"/>
  </sheets>
  <definedNames>
    <definedName name="_xlnm.Print_Area" localSheetId="57">'1 Заводской пер. 4'!$A$3:$J$50</definedName>
    <definedName name="_xlnm.Print_Area" localSheetId="58">'1 Заводской пер. 4 б'!$A$3:$J$50</definedName>
    <definedName name="_xlnm.Print_Area" localSheetId="19">'1 Мичуринский, 12'!$A$3:$J$50</definedName>
    <definedName name="_xlnm.Print_Area" localSheetId="16">'3 Интернац, 46а'!$A$3:$J$50</definedName>
    <definedName name="_xlnm.Print_Area" localSheetId="59">'5 Августа , 2'!$A$3:$J$50</definedName>
    <definedName name="_xlnm.Print_Area" localSheetId="60">'5 Августа, 34'!$A$3:$J$50</definedName>
    <definedName name="_xlnm.Print_Area" localSheetId="61">'Б, Хмельн. 133'!$A$3:$J$50</definedName>
    <definedName name="_xlnm.Print_Area" localSheetId="62">'Б, Хмельн. 133 б.2'!$A$3:$J$50</definedName>
    <definedName name="_xlnm.Print_Area" localSheetId="63">'Б, Хмельн.152'!$A$3:$J$50</definedName>
    <definedName name="_xlnm.Print_Area" localSheetId="51">'Б.полка, 35'!$A$3:$J$50</definedName>
    <definedName name="_xlnm.Print_Area" localSheetId="50">'Б.полка,47'!$A$3:$J$50</definedName>
    <definedName name="_xlnm.Print_Area" localSheetId="14">'бул 1 Салюта, 6в'!$A$3:$J$50</definedName>
    <definedName name="_xlnm.Print_Area" localSheetId="65">'ВАтутина, 18а'!$A$3:$J$50</definedName>
    <definedName name="_xlnm.Print_Area" localSheetId="64">'ВАтутина, 1а'!$A$3:$J$50</definedName>
    <definedName name="_xlnm.Print_Area" localSheetId="20">'Вокзальная, 19'!$A$3:$J$50</definedName>
    <definedName name="_xlnm.Print_Area" localSheetId="13">'Гагарина, 19'!$A$3:$J$50</definedName>
    <definedName name="_xlnm.Print_Area" localSheetId="67">'Горького, 58'!$A$3:$J$50</definedName>
    <definedName name="_xlnm.Print_Area" localSheetId="68">'Горького, 60'!$A$3:$J$50</definedName>
    <definedName name="_xlnm.Print_Area" localSheetId="69">'Горького, 62'!$A$3:$J$50</definedName>
    <definedName name="_xlnm.Print_Area" localSheetId="70">'Горького, 63'!$A$3:$J$50</definedName>
    <definedName name="_xlnm.Print_Area" localSheetId="71">'Горького, 64)'!$A$3:$J$50</definedName>
    <definedName name="_xlnm.Print_Area" localSheetId="72">'Горького, 66'!$A$3:$J$50</definedName>
    <definedName name="_xlnm.Print_Area" localSheetId="73">'Горького, 67'!$A$3:$J$50</definedName>
    <definedName name="_xlnm.Print_Area" localSheetId="74">'Горького, 69. 1'!$A$3:$J$50</definedName>
    <definedName name="_xlnm.Print_Area" localSheetId="75">'Горького, 69. 2'!$A$3:$J$50</definedName>
    <definedName name="_xlnm.Print_Area" localSheetId="76">'Горького, 69. 3'!$A$3:$J$50</definedName>
    <definedName name="_xlnm.Print_Area" localSheetId="77">'Горького, 69. 4'!$A$3:$J$50</definedName>
    <definedName name="_xlnm.Print_Area" localSheetId="78">'Горького, 69. 5'!$A$3:$J$50</definedName>
    <definedName name="_xlnm.Print_Area" localSheetId="79">'Горького, 70'!$A$3:$J$50</definedName>
    <definedName name="_xlnm.Print_Area" localSheetId="80">'Горького, 74'!$A$3:$J$50</definedName>
    <definedName name="_xlnm.Print_Area" localSheetId="81">'Горького, 76'!$A$3:$J$50</definedName>
    <definedName name="_xlnm.Print_Area" localSheetId="82">'Горького, 78'!$A$3:$J$50</definedName>
    <definedName name="_xlnm.Print_Area" localSheetId="46">'Гражданский пр, 27а'!$A$3:$J$50</definedName>
    <definedName name="_xlnm.Print_Area" localSheetId="56">'Железнякова, 1'!$A$3:$J$50</definedName>
    <definedName name="_xlnm.Print_Area" localSheetId="55">'Железнякова, 14'!$A$3:$J$50</definedName>
    <definedName name="_xlnm.Print_Area" localSheetId="54">'Железнякова, 18'!$A$3:$J$50</definedName>
    <definedName name="_xlnm.Print_Area" localSheetId="53">'Железнякова, 22'!$A$3:$J$50</definedName>
    <definedName name="_xlnm.Print_Area" localSheetId="52">'Железнякова, 24'!$A$3:$J$50</definedName>
    <definedName name="_xlnm.Print_Area" localSheetId="4">'К.Заслонова, 76'!$A$3:$J$50</definedName>
    <definedName name="_xlnm.Print_Area" localSheetId="3">'К.Заслонова, 76 а'!$A$3:$J$50</definedName>
    <definedName name="_xlnm.Print_Area" localSheetId="2">'К.Заслонова, 78'!$A$3:$J$50</definedName>
    <definedName name="_xlnm.Print_Area" localSheetId="1">'К.Заслонова, 80'!$A$3:$J$50</definedName>
    <definedName name="_xlnm.Print_Area" localSheetId="21">'Коммун, 8'!$A$3:$J$50</definedName>
    <definedName name="_xlnm.Print_Area" localSheetId="0">'Коммунальная, 8'!$A$3:$J$50</definedName>
    <definedName name="_xlnm.Print_Area" localSheetId="48">'Костюкова 11'!$A$3:$J$50</definedName>
    <definedName name="_xlnm.Print_Area" localSheetId="47">'Костюкова 13'!$A$3:$J$50</definedName>
    <definedName name="_xlnm.Print_Area" localSheetId="5">'Купянская, 6а'!$A$3:$J$50</definedName>
    <definedName name="_xlnm.Print_Area" localSheetId="45">'Михайл, ш. ,16'!$A$3:$J$50</definedName>
    <definedName name="_xlnm.Print_Area" localSheetId="44">'Мичурина, 43'!$A$3:$J$50</definedName>
    <definedName name="_xlnm.Print_Area" localSheetId="43">'Народный бульвар, 17'!$A$3:$J$50</definedName>
    <definedName name="_xlnm.Print_Area" localSheetId="15">'Некрасова, 25б'!$A$3:$J$50</definedName>
    <definedName name="_xlnm.Print_Area" localSheetId="17">'Октябрьская , 63а'!$A$3:$J$50</definedName>
    <definedName name="_xlnm.Print_Area" localSheetId="11">'пер, Володарского, 30'!$A$3:$J$50</definedName>
    <definedName name="_xlnm.Print_Area" localSheetId="12">'Попова, 98'!$A$3:$J$50</definedName>
    <definedName name="_xlnm.Print_Area" localSheetId="32">'пр Славы, 150'!$A$3:$J$50</definedName>
    <definedName name="_xlnm.Print_Area" localSheetId="49">'Преобр,20'!$A$3:$J$50</definedName>
    <definedName name="_xlnm.Print_Area" localSheetId="42">'Пушкина, 12'!$A$3:$J$50</definedName>
    <definedName name="_xlnm.Print_Area" localSheetId="41">'Садовая, 13'!$A$3:$J$50</definedName>
    <definedName name="_xlnm.Print_Area" localSheetId="40">'Садовая, 25а'!$A$3:$J$50</definedName>
    <definedName name="_xlnm.Print_Area" localSheetId="39">'Садовая, 67а'!$A$3:$J$50</definedName>
    <definedName name="_xlnm.Print_Area" localSheetId="38">'Советская,53'!$A$3:$J$50</definedName>
    <definedName name="_xlnm.Print_Area" localSheetId="37">'Степная,2'!$A$3:$J$50</definedName>
    <definedName name="_xlnm.Print_Area" localSheetId="36">'Степная,4'!$A$3:$J$50</definedName>
    <definedName name="_xlnm.Print_Area" localSheetId="35">'Степная,6'!$A$3:$J$50</definedName>
    <definedName name="_xlnm.Print_Area" localSheetId="34">'Студенческая, 6'!$A$3:$J$50</definedName>
    <definedName name="_xlnm.Print_Area" localSheetId="33">'Студенческая,12'!$A$3:$J$50</definedName>
    <definedName name="_xlnm.Print_Area" localSheetId="66">'Трубецкого 18'!$A$3:$J$50</definedName>
    <definedName name="_xlnm.Print_Area" localSheetId="18">'ул Губкина, 17и'!$A$3:$J$50</definedName>
    <definedName name="_xlnm.Print_Area" localSheetId="31">'Чичерина, 1'!$A$3:$J$50</definedName>
    <definedName name="_xlnm.Print_Area" localSheetId="29">'Щорса,16'!$A$3:$J$50</definedName>
    <definedName name="_xlnm.Print_Area" localSheetId="28">'Щорса,18'!$A$3:$J$50</definedName>
    <definedName name="_xlnm.Print_Area" localSheetId="27">'Щорса,20'!$A$3:$J$50</definedName>
    <definedName name="_xlnm.Print_Area" localSheetId="26">'Щорса,22)'!$A$3:$J$50</definedName>
    <definedName name="_xlnm.Print_Area" localSheetId="25">'Щорса,24'!$A$3:$J$50</definedName>
    <definedName name="_xlnm.Print_Area" localSheetId="24">'Щорса,26'!$A$3:$J$50</definedName>
    <definedName name="_xlnm.Print_Area" localSheetId="23">'Щорса,28'!$A$3:$J$50</definedName>
    <definedName name="_xlnm.Print_Area" localSheetId="22">'Щорса,30'!$A$3:$J$50</definedName>
    <definedName name="_xlnm.Print_Area" localSheetId="30">'Щорса,6'!$A$3:$J$50</definedName>
    <definedName name="_xlnm.Print_Area" localSheetId="10">'Энерг, 1'!$A$3:$J$50</definedName>
    <definedName name="_xlnm.Print_Area" localSheetId="9">'Энерг, 1 а'!$A$3:$J$50</definedName>
    <definedName name="_xlnm.Print_Area" localSheetId="8">'Энерг, 1б'!$A$3:$J$50</definedName>
    <definedName name="_xlnm.Print_Area" localSheetId="6">'Энерг, 3 б'!$A$3:$J$50</definedName>
    <definedName name="_xlnm.Print_Area" localSheetId="7">'Энерг, 3а'!$A$3:$J$50</definedName>
  </definedNames>
  <calcPr calcId="125725"/>
</workbook>
</file>

<file path=xl/calcChain.xml><?xml version="1.0" encoding="utf-8"?>
<calcChain xmlns="http://schemas.openxmlformats.org/spreadsheetml/2006/main">
  <c r="J49" i="266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J19"/>
  <c r="I19"/>
  <c r="H19"/>
  <c r="G19"/>
  <c r="J18"/>
  <c r="I18"/>
  <c r="H18"/>
  <c r="G18"/>
  <c r="D18"/>
  <c r="C18"/>
  <c r="J17"/>
  <c r="J15" s="1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232"/>
  <c r="J50" i="265"/>
  <c r="J48"/>
  <c r="J49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D21"/>
  <c r="C2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H8"/>
  <c r="J49" i="264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D23"/>
  <c r="C23"/>
  <c r="J22"/>
  <c r="I22"/>
  <c r="H22"/>
  <c r="D22"/>
  <c r="C22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C17"/>
  <c r="D17" s="1"/>
  <c r="J16"/>
  <c r="I16"/>
  <c r="H16"/>
  <c r="G16"/>
  <c r="C16"/>
  <c r="D16" s="1"/>
  <c r="J15"/>
  <c r="I15"/>
  <c r="H15"/>
  <c r="G15"/>
  <c r="F15"/>
  <c r="C15"/>
  <c r="C46" s="1"/>
  <c r="C50" s="1"/>
  <c r="J13"/>
  <c r="J10"/>
  <c r="I10"/>
  <c r="C10"/>
  <c r="C47" s="1"/>
  <c r="H8"/>
  <c r="J49" i="263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H15"/>
  <c r="G15"/>
  <c r="F15"/>
  <c r="C15"/>
  <c r="C46" s="1"/>
  <c r="C50" s="1"/>
  <c r="J13"/>
  <c r="J10"/>
  <c r="I10"/>
  <c r="D10"/>
  <c r="C10"/>
  <c r="H8"/>
  <c r="J49" i="262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J20" s="1"/>
  <c r="I21"/>
  <c r="H21"/>
  <c r="G21"/>
  <c r="G22" s="1"/>
  <c r="G20" s="1"/>
  <c r="C21"/>
  <c r="D21" s="1"/>
  <c r="D20" s="1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61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D46" s="1"/>
  <c r="D50" s="1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60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D46" s="1"/>
  <c r="D50" s="1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50" i="259"/>
  <c r="J49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5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I15"/>
  <c r="H15"/>
  <c r="G15"/>
  <c r="F15"/>
  <c r="C15"/>
  <c r="C46" s="1"/>
  <c r="C50" s="1"/>
  <c r="J13"/>
  <c r="J10"/>
  <c r="I10"/>
  <c r="D10"/>
  <c r="C10"/>
  <c r="C47" s="1"/>
  <c r="H8"/>
  <c r="J49" i="257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J20" s="1"/>
  <c r="I21"/>
  <c r="H21"/>
  <c r="G21"/>
  <c r="G22" s="1"/>
  <c r="G20" s="1"/>
  <c r="C21"/>
  <c r="D21" s="1"/>
  <c r="D20" s="1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D46" s="1"/>
  <c r="D50" s="1"/>
  <c r="I15"/>
  <c r="G15"/>
  <c r="F15"/>
  <c r="J13"/>
  <c r="J10"/>
  <c r="I10"/>
  <c r="C10"/>
  <c r="H8"/>
  <c r="J49" i="256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55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D23"/>
  <c r="C23"/>
  <c r="J22"/>
  <c r="I22"/>
  <c r="H22"/>
  <c r="D22"/>
  <c r="C22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C47" s="1"/>
  <c r="H8"/>
  <c r="J49" i="254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I20" s="1"/>
  <c r="H23"/>
  <c r="G23"/>
  <c r="C23"/>
  <c r="D23" s="1"/>
  <c r="J22"/>
  <c r="I22"/>
  <c r="H22"/>
  <c r="C22"/>
  <c r="D22" s="1"/>
  <c r="D20" s="1"/>
  <c r="J21"/>
  <c r="I21"/>
  <c r="H21"/>
  <c r="G21"/>
  <c r="G22" s="1"/>
  <c r="G20" s="1"/>
  <c r="D21"/>
  <c r="C21"/>
  <c r="J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I16"/>
  <c r="I15" s="1"/>
  <c r="H16"/>
  <c r="G16"/>
  <c r="C16"/>
  <c r="D16" s="1"/>
  <c r="D15" s="1"/>
  <c r="D46" s="1"/>
  <c r="D50" s="1"/>
  <c r="H15"/>
  <c r="G15"/>
  <c r="F15"/>
  <c r="C15"/>
  <c r="C46" s="1"/>
  <c r="C50" s="1"/>
  <c r="J13"/>
  <c r="J10"/>
  <c r="I10"/>
  <c r="D10"/>
  <c r="D47" s="1"/>
  <c r="C10"/>
  <c r="H8"/>
  <c r="J49" i="253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C47" s="1"/>
  <c r="H8"/>
  <c r="J49" i="252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H8"/>
  <c r="I10" i="251"/>
  <c r="I10" i="250"/>
  <c r="I10" i="249"/>
  <c r="I47" s="1"/>
  <c r="J49" i="251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C10"/>
  <c r="C47" s="1"/>
  <c r="H8"/>
  <c r="J49" i="250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D20" s="1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C2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C10"/>
  <c r="H8"/>
  <c r="J49" i="249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C16"/>
  <c r="D16" s="1"/>
  <c r="D15" s="1"/>
  <c r="J15"/>
  <c r="I15"/>
  <c r="H15"/>
  <c r="G15"/>
  <c r="F15"/>
  <c r="C15"/>
  <c r="C46" s="1"/>
  <c r="C50" s="1"/>
  <c r="J13"/>
  <c r="J10"/>
  <c r="D10"/>
  <c r="C10"/>
  <c r="H8"/>
  <c r="J49" i="248"/>
  <c r="J50" s="1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D46" s="1"/>
  <c r="D50" s="1"/>
  <c r="I15"/>
  <c r="G15"/>
  <c r="F15"/>
  <c r="J13"/>
  <c r="J10"/>
  <c r="I10"/>
  <c r="C10"/>
  <c r="H8"/>
  <c r="J49" i="247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G15" s="1"/>
  <c r="C18"/>
  <c r="D18" s="1"/>
  <c r="J17"/>
  <c r="I17"/>
  <c r="I15" s="1"/>
  <c r="H17"/>
  <c r="D17"/>
  <c r="C17"/>
  <c r="J16"/>
  <c r="I16"/>
  <c r="H16"/>
  <c r="G16"/>
  <c r="D16"/>
  <c r="D15" s="1"/>
  <c r="C16"/>
  <c r="J15"/>
  <c r="H15"/>
  <c r="F15"/>
  <c r="C15"/>
  <c r="J13"/>
  <c r="J10"/>
  <c r="I10"/>
  <c r="D10"/>
  <c r="F38" s="1"/>
  <c r="C10"/>
  <c r="H8"/>
  <c r="J49" i="246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I15"/>
  <c r="G15"/>
  <c r="F15"/>
  <c r="J13"/>
  <c r="J10"/>
  <c r="I10"/>
  <c r="C10"/>
  <c r="H8"/>
  <c r="J49" i="245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I15"/>
  <c r="G15"/>
  <c r="F15"/>
  <c r="J13"/>
  <c r="J10"/>
  <c r="I10"/>
  <c r="C10"/>
  <c r="H8"/>
  <c r="J49" i="244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G15" s="1"/>
  <c r="C18"/>
  <c r="D18" s="1"/>
  <c r="J17"/>
  <c r="I17"/>
  <c r="H17"/>
  <c r="D17"/>
  <c r="C17"/>
  <c r="J16"/>
  <c r="I16"/>
  <c r="H16"/>
  <c r="G16"/>
  <c r="D16"/>
  <c r="D15" s="1"/>
  <c r="C16"/>
  <c r="J15"/>
  <c r="H15"/>
  <c r="F15"/>
  <c r="C15"/>
  <c r="J13"/>
  <c r="J10"/>
  <c r="I10"/>
  <c r="D10"/>
  <c r="F38" s="1"/>
  <c r="C10"/>
  <c r="H8"/>
  <c r="J49" i="243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I15"/>
  <c r="G15"/>
  <c r="F15"/>
  <c r="J13"/>
  <c r="J10"/>
  <c r="I10"/>
  <c r="C10"/>
  <c r="H8"/>
  <c r="J49" i="242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D24"/>
  <c r="C24"/>
  <c r="J23"/>
  <c r="I23"/>
  <c r="H23"/>
  <c r="G23"/>
  <c r="D23"/>
  <c r="C23"/>
  <c r="J22"/>
  <c r="I22"/>
  <c r="H22"/>
  <c r="C22"/>
  <c r="D22" s="1"/>
  <c r="D20" s="1"/>
  <c r="J21"/>
  <c r="I21"/>
  <c r="H21"/>
  <c r="G21"/>
  <c r="G22" s="1"/>
  <c r="G20" s="1"/>
  <c r="D21"/>
  <c r="C2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C17"/>
  <c r="D17" s="1"/>
  <c r="J16"/>
  <c r="I16"/>
  <c r="H16"/>
  <c r="G16"/>
  <c r="C16"/>
  <c r="D16" s="1"/>
  <c r="J15"/>
  <c r="I15"/>
  <c r="H15"/>
  <c r="G15"/>
  <c r="F15"/>
  <c r="C15"/>
  <c r="C46" s="1"/>
  <c r="C50" s="1"/>
  <c r="J13"/>
  <c r="J10"/>
  <c r="I10"/>
  <c r="C10"/>
  <c r="C47" s="1"/>
  <c r="H8"/>
  <c r="J49" i="241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J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240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D29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C2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C10"/>
  <c r="C47" s="1"/>
  <c r="H8"/>
  <c r="J49" i="239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I15"/>
  <c r="H15"/>
  <c r="G15"/>
  <c r="F15"/>
  <c r="C15"/>
  <c r="C46" s="1"/>
  <c r="C50" s="1"/>
  <c r="J13"/>
  <c r="J10"/>
  <c r="I10"/>
  <c r="D10"/>
  <c r="C10"/>
  <c r="C47" s="1"/>
  <c r="H8"/>
  <c r="J49" i="238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I15"/>
  <c r="H15"/>
  <c r="G15"/>
  <c r="F15"/>
  <c r="C15"/>
  <c r="C46" s="1"/>
  <c r="C50" s="1"/>
  <c r="J13"/>
  <c r="J10"/>
  <c r="I10"/>
  <c r="D10"/>
  <c r="C10"/>
  <c r="C47" s="1"/>
  <c r="H8"/>
  <c r="J49" i="237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D20" s="1"/>
  <c r="J21"/>
  <c r="I21"/>
  <c r="H21"/>
  <c r="G21"/>
  <c r="G22" s="1"/>
  <c r="G20" s="1"/>
  <c r="D21"/>
  <c r="C2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36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C10"/>
  <c r="C47" s="1"/>
  <c r="H8"/>
  <c r="J49" i="235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J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234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I15"/>
  <c r="H15"/>
  <c r="G15"/>
  <c r="F15"/>
  <c r="C15"/>
  <c r="C46" s="1"/>
  <c r="C50" s="1"/>
  <c r="J13"/>
  <c r="J10"/>
  <c r="I10"/>
  <c r="D10"/>
  <c r="C10"/>
  <c r="H8"/>
  <c r="J49" i="233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J20" s="1"/>
  <c r="I21"/>
  <c r="H21"/>
  <c r="G21"/>
  <c r="G22" s="1"/>
  <c r="G20" s="1"/>
  <c r="C21"/>
  <c r="D21" s="1"/>
  <c r="D20" s="1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I15"/>
  <c r="G15"/>
  <c r="F15"/>
  <c r="J13"/>
  <c r="J10"/>
  <c r="I10"/>
  <c r="C10"/>
  <c r="H8"/>
  <c r="J48" i="232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I20" s="1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H20"/>
  <c r="F20"/>
  <c r="C20"/>
  <c r="J19"/>
  <c r="I19"/>
  <c r="H19"/>
  <c r="G19"/>
  <c r="J18"/>
  <c r="I18"/>
  <c r="H18"/>
  <c r="G18"/>
  <c r="C18"/>
  <c r="D18" s="1"/>
  <c r="D15" s="1"/>
  <c r="J17"/>
  <c r="J15" s="1"/>
  <c r="I17"/>
  <c r="I15" s="1"/>
  <c r="H17"/>
  <c r="D17"/>
  <c r="C17"/>
  <c r="J16"/>
  <c r="I16"/>
  <c r="H16"/>
  <c r="G16"/>
  <c r="D16"/>
  <c r="C16"/>
  <c r="H15"/>
  <c r="G15"/>
  <c r="F15"/>
  <c r="C15"/>
  <c r="C46" s="1"/>
  <c r="C50" s="1"/>
  <c r="J13"/>
  <c r="J10"/>
  <c r="I10"/>
  <c r="D10"/>
  <c r="C10"/>
  <c r="C47" s="1"/>
  <c r="H8"/>
  <c r="J49" i="231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30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G15" s="1"/>
  <c r="C18"/>
  <c r="D18" s="1"/>
  <c r="J17"/>
  <c r="I17"/>
  <c r="H17"/>
  <c r="D17"/>
  <c r="C17"/>
  <c r="J16"/>
  <c r="I16"/>
  <c r="H16"/>
  <c r="G16"/>
  <c r="D16"/>
  <c r="D15" s="1"/>
  <c r="C16"/>
  <c r="J15"/>
  <c r="H15"/>
  <c r="F15"/>
  <c r="C15"/>
  <c r="J13"/>
  <c r="J10"/>
  <c r="I10"/>
  <c r="D10"/>
  <c r="F38" s="1"/>
  <c r="C10"/>
  <c r="H8"/>
  <c r="J49" i="229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D20" s="1"/>
  <c r="J21"/>
  <c r="I21"/>
  <c r="H21"/>
  <c r="G21"/>
  <c r="G22" s="1"/>
  <c r="G20" s="1"/>
  <c r="D21"/>
  <c r="C2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28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G15" s="1"/>
  <c r="C18"/>
  <c r="D18" s="1"/>
  <c r="J17"/>
  <c r="I17"/>
  <c r="H17"/>
  <c r="D17"/>
  <c r="C17"/>
  <c r="J16"/>
  <c r="I16"/>
  <c r="H16"/>
  <c r="G16"/>
  <c r="D16"/>
  <c r="D15" s="1"/>
  <c r="C16"/>
  <c r="J15"/>
  <c r="H15"/>
  <c r="F15"/>
  <c r="C15"/>
  <c r="J13"/>
  <c r="J10"/>
  <c r="I10"/>
  <c r="D10"/>
  <c r="C10"/>
  <c r="H8"/>
  <c r="J49" i="227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G15" s="1"/>
  <c r="C18"/>
  <c r="D18" s="1"/>
  <c r="J17"/>
  <c r="I17"/>
  <c r="H17"/>
  <c r="D17"/>
  <c r="C17"/>
  <c r="J16"/>
  <c r="I16"/>
  <c r="H16"/>
  <c r="G16"/>
  <c r="D16"/>
  <c r="D15" s="1"/>
  <c r="C16"/>
  <c r="J15"/>
  <c r="H15"/>
  <c r="F15"/>
  <c r="C15"/>
  <c r="J13"/>
  <c r="J10"/>
  <c r="I10"/>
  <c r="D10"/>
  <c r="C10"/>
  <c r="H8"/>
  <c r="J49" i="226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D29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H8"/>
  <c r="J49" i="225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C17"/>
  <c r="D17" s="1"/>
  <c r="D15" s="1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H8"/>
  <c r="J49" i="224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C10"/>
  <c r="C47" s="1"/>
  <c r="H8"/>
  <c r="J49" i="223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G15" s="1"/>
  <c r="C18"/>
  <c r="D18" s="1"/>
  <c r="J17"/>
  <c r="I17"/>
  <c r="H17"/>
  <c r="D17"/>
  <c r="C17"/>
  <c r="J16"/>
  <c r="I16"/>
  <c r="H16"/>
  <c r="G16"/>
  <c r="D16"/>
  <c r="D15" s="1"/>
  <c r="C16"/>
  <c r="J15"/>
  <c r="H15"/>
  <c r="F15"/>
  <c r="C15"/>
  <c r="J13"/>
  <c r="J10"/>
  <c r="I10"/>
  <c r="D10"/>
  <c r="C10"/>
  <c r="H8"/>
  <c r="J49" i="222"/>
  <c r="J48"/>
  <c r="L51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I15" s="1"/>
  <c r="H17"/>
  <c r="D17"/>
  <c r="C17"/>
  <c r="J16"/>
  <c r="I16"/>
  <c r="H16"/>
  <c r="G16"/>
  <c r="D16"/>
  <c r="C16"/>
  <c r="J15"/>
  <c r="H15"/>
  <c r="G15"/>
  <c r="F15"/>
  <c r="C15"/>
  <c r="C46" s="1"/>
  <c r="C50" s="1"/>
  <c r="J13"/>
  <c r="J10"/>
  <c r="I10"/>
  <c r="D10"/>
  <c r="C10"/>
  <c r="C47" s="1"/>
  <c r="H8"/>
  <c r="J49" i="221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20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I15"/>
  <c r="G15"/>
  <c r="F15"/>
  <c r="J13"/>
  <c r="J10"/>
  <c r="I10"/>
  <c r="C10"/>
  <c r="H8"/>
  <c r="J49" i="219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D20" s="1"/>
  <c r="J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I15"/>
  <c r="H15"/>
  <c r="G15"/>
  <c r="F15"/>
  <c r="C15"/>
  <c r="C46" s="1"/>
  <c r="C50" s="1"/>
  <c r="J13"/>
  <c r="J10"/>
  <c r="I10"/>
  <c r="D10"/>
  <c r="C10"/>
  <c r="C47" s="1"/>
  <c r="H8"/>
  <c r="J49" i="218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C10"/>
  <c r="C47" s="1"/>
  <c r="H8"/>
  <c r="J49" i="217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H15"/>
  <c r="G15"/>
  <c r="F15"/>
  <c r="C15"/>
  <c r="C46" s="1"/>
  <c r="C50" s="1"/>
  <c r="J13"/>
  <c r="J10"/>
  <c r="I10"/>
  <c r="D10"/>
  <c r="C10"/>
  <c r="C47" s="1"/>
  <c r="H8"/>
  <c r="J49" i="216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J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215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D23"/>
  <c r="C23"/>
  <c r="J22"/>
  <c r="I22"/>
  <c r="H22"/>
  <c r="D22"/>
  <c r="C22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C10"/>
  <c r="C47" s="1"/>
  <c r="H8"/>
  <c r="J49" i="214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D38"/>
  <c r="J37"/>
  <c r="I37"/>
  <c r="H37"/>
  <c r="G37"/>
  <c r="D37"/>
  <c r="D36"/>
  <c r="F36" s="1"/>
  <c r="J35"/>
  <c r="I35"/>
  <c r="H35"/>
  <c r="G35"/>
  <c r="D35"/>
  <c r="D34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J27"/>
  <c r="I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J20" s="1"/>
  <c r="I22"/>
  <c r="I20" s="1"/>
  <c r="H22"/>
  <c r="D22"/>
  <c r="C22"/>
  <c r="J21"/>
  <c r="I21"/>
  <c r="H21"/>
  <c r="G21"/>
  <c r="G22" s="1"/>
  <c r="G20" s="1"/>
  <c r="D21"/>
  <c r="D20" s="1"/>
  <c r="C21"/>
  <c r="H20"/>
  <c r="F20"/>
  <c r="C20"/>
  <c r="J19"/>
  <c r="I19"/>
  <c r="H19"/>
  <c r="G19"/>
  <c r="J18"/>
  <c r="I18"/>
  <c r="H18"/>
  <c r="G18"/>
  <c r="G15" s="1"/>
  <c r="C18"/>
  <c r="D18" s="1"/>
  <c r="J17"/>
  <c r="J15" s="1"/>
  <c r="I17"/>
  <c r="H17"/>
  <c r="D17"/>
  <c r="C17"/>
  <c r="J16"/>
  <c r="I16"/>
  <c r="H16"/>
  <c r="G16"/>
  <c r="D16"/>
  <c r="D15" s="1"/>
  <c r="C16"/>
  <c r="H15"/>
  <c r="F15"/>
  <c r="C15"/>
  <c r="J13"/>
  <c r="J10"/>
  <c r="I10"/>
  <c r="D10"/>
  <c r="F38" s="1"/>
  <c r="C10"/>
  <c r="H8"/>
  <c r="J49" i="213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212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C47" s="1"/>
  <c r="H8"/>
  <c r="J49" i="211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D46" s="1"/>
  <c r="D50" s="1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210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D20" s="1"/>
  <c r="J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C47" s="1"/>
  <c r="H8"/>
  <c r="J49" i="208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207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C47" s="1"/>
  <c r="H8"/>
  <c r="J10" i="206"/>
  <c r="I10"/>
  <c r="I46" i="205"/>
  <c r="I45" i="204"/>
  <c r="I45" i="203"/>
  <c r="I45" i="202"/>
  <c r="I45" i="201"/>
  <c r="I45" i="200"/>
  <c r="I45" i="198"/>
  <c r="I45" i="199"/>
  <c r="I47" i="197"/>
  <c r="I45"/>
  <c r="I45" i="196"/>
  <c r="I45" i="195"/>
  <c r="I47" i="205"/>
  <c r="I45"/>
  <c r="I45" i="206"/>
  <c r="I46" s="1"/>
  <c r="I47" s="1"/>
  <c r="I47" i="194"/>
  <c r="J45"/>
  <c r="I45"/>
  <c r="I46" s="1"/>
  <c r="J49" i="206"/>
  <c r="J48"/>
  <c r="J45"/>
  <c r="J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F38" s="1"/>
  <c r="J37"/>
  <c r="H37"/>
  <c r="G37"/>
  <c r="D37"/>
  <c r="I36"/>
  <c r="D36"/>
  <c r="F36" s="1"/>
  <c r="J35"/>
  <c r="H35"/>
  <c r="G35"/>
  <c r="D35"/>
  <c r="I34"/>
  <c r="D34"/>
  <c r="F34" s="1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H16"/>
  <c r="G16"/>
  <c r="C16"/>
  <c r="D16" s="1"/>
  <c r="D15" s="1"/>
  <c r="I15"/>
  <c r="H15"/>
  <c r="G15"/>
  <c r="F15"/>
  <c r="C15"/>
  <c r="C46" s="1"/>
  <c r="C50" s="1"/>
  <c r="J13"/>
  <c r="C10"/>
  <c r="D10" s="1"/>
  <c r="H8"/>
  <c r="J49" i="205"/>
  <c r="J48"/>
  <c r="J50" s="1"/>
  <c r="J45"/>
  <c r="J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D15" s="1"/>
  <c r="I15"/>
  <c r="H15"/>
  <c r="G15"/>
  <c r="F15"/>
  <c r="C15"/>
  <c r="C46" s="1"/>
  <c r="C50" s="1"/>
  <c r="J13"/>
  <c r="J10"/>
  <c r="I10"/>
  <c r="C10"/>
  <c r="D10" s="1"/>
  <c r="H8"/>
  <c r="J49" i="204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D15" s="1"/>
  <c r="I15"/>
  <c r="H15"/>
  <c r="G15"/>
  <c r="F15"/>
  <c r="C15"/>
  <c r="C46" s="1"/>
  <c r="C50" s="1"/>
  <c r="J13"/>
  <c r="J10"/>
  <c r="I10"/>
  <c r="C10"/>
  <c r="D10" s="1"/>
  <c r="H8"/>
  <c r="J49" i="203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D39"/>
  <c r="C39"/>
  <c r="I38"/>
  <c r="D38"/>
  <c r="J37"/>
  <c r="H37"/>
  <c r="G37"/>
  <c r="D37"/>
  <c r="I36"/>
  <c r="D36"/>
  <c r="F36" s="1"/>
  <c r="J35"/>
  <c r="H35"/>
  <c r="G35"/>
  <c r="D35"/>
  <c r="I34"/>
  <c r="D34"/>
  <c r="C33"/>
  <c r="D32"/>
  <c r="F32" s="1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I28"/>
  <c r="J27"/>
  <c r="H27"/>
  <c r="G27"/>
  <c r="D27"/>
  <c r="C27"/>
  <c r="J26"/>
  <c r="I26"/>
  <c r="H26"/>
  <c r="G26"/>
  <c r="D26"/>
  <c r="C26"/>
  <c r="J25"/>
  <c r="I25"/>
  <c r="H25"/>
  <c r="G25"/>
  <c r="D25"/>
  <c r="C25"/>
  <c r="J24"/>
  <c r="I24"/>
  <c r="H24"/>
  <c r="G24"/>
  <c r="D24"/>
  <c r="C24"/>
  <c r="J23"/>
  <c r="I23"/>
  <c r="H23"/>
  <c r="G23"/>
  <c r="D23"/>
  <c r="C23"/>
  <c r="J22"/>
  <c r="I22"/>
  <c r="H22"/>
  <c r="D22"/>
  <c r="C22"/>
  <c r="J21"/>
  <c r="I21"/>
  <c r="H21"/>
  <c r="G21"/>
  <c r="G22" s="1"/>
  <c r="G20" s="1"/>
  <c r="D21"/>
  <c r="D20" s="1"/>
  <c r="C2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I15"/>
  <c r="H15"/>
  <c r="G15"/>
  <c r="F15"/>
  <c r="J13"/>
  <c r="J10"/>
  <c r="I10"/>
  <c r="C10"/>
  <c r="D10" s="1"/>
  <c r="H8"/>
  <c r="J49" i="202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I19" s="1"/>
  <c r="H20"/>
  <c r="F20"/>
  <c r="C20"/>
  <c r="J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D15" s="1"/>
  <c r="H15"/>
  <c r="G15"/>
  <c r="F15"/>
  <c r="C15"/>
  <c r="C46" s="1"/>
  <c r="C50" s="1"/>
  <c r="J13"/>
  <c r="J10"/>
  <c r="I10"/>
  <c r="C10"/>
  <c r="D10" s="1"/>
  <c r="H8"/>
  <c r="J49" i="201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F38" s="1"/>
  <c r="J37"/>
  <c r="H37"/>
  <c r="G37"/>
  <c r="D37"/>
  <c r="I36"/>
  <c r="D36"/>
  <c r="J35"/>
  <c r="H35"/>
  <c r="G35"/>
  <c r="D35"/>
  <c r="I34"/>
  <c r="D34"/>
  <c r="F34" s="1"/>
  <c r="D33"/>
  <c r="C33"/>
  <c r="D32"/>
  <c r="J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I19" s="1"/>
  <c r="H20"/>
  <c r="F20"/>
  <c r="J19"/>
  <c r="H19"/>
  <c r="G19"/>
  <c r="J18"/>
  <c r="I18"/>
  <c r="H18"/>
  <c r="G18"/>
  <c r="D18"/>
  <c r="C18"/>
  <c r="J17"/>
  <c r="I17"/>
  <c r="H17"/>
  <c r="C17"/>
  <c r="D17" s="1"/>
  <c r="J16"/>
  <c r="H16"/>
  <c r="G16"/>
  <c r="D16"/>
  <c r="D15" s="1"/>
  <c r="C16"/>
  <c r="J15"/>
  <c r="H15"/>
  <c r="G15"/>
  <c r="F15"/>
  <c r="C15"/>
  <c r="J13"/>
  <c r="J10"/>
  <c r="I10"/>
  <c r="D10"/>
  <c r="C10"/>
  <c r="H8"/>
  <c r="J49" i="200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I19" s="1"/>
  <c r="I15" s="1"/>
  <c r="H20"/>
  <c r="F20"/>
  <c r="C20"/>
  <c r="J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D15" s="1"/>
  <c r="H15"/>
  <c r="G15"/>
  <c r="F15"/>
  <c r="C15"/>
  <c r="C46" s="1"/>
  <c r="C50" s="1"/>
  <c r="J13"/>
  <c r="J10"/>
  <c r="I10"/>
  <c r="C10"/>
  <c r="D10" s="1"/>
  <c r="H8"/>
  <c r="J49" i="199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D29"/>
  <c r="D28" s="1"/>
  <c r="C29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I15"/>
  <c r="H15"/>
  <c r="G15"/>
  <c r="F15"/>
  <c r="C15"/>
  <c r="C46" s="1"/>
  <c r="C50" s="1"/>
  <c r="J13"/>
  <c r="J10"/>
  <c r="I10"/>
  <c r="C10"/>
  <c r="D10" s="1"/>
  <c r="H8"/>
  <c r="J49" i="198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D15" s="1"/>
  <c r="I15"/>
  <c r="H15"/>
  <c r="G15"/>
  <c r="F15"/>
  <c r="C15"/>
  <c r="C46" s="1"/>
  <c r="C50" s="1"/>
  <c r="J13"/>
  <c r="J10"/>
  <c r="I10"/>
  <c r="C10"/>
  <c r="D10" s="1"/>
  <c r="H8"/>
  <c r="J49" i="197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I19" s="1"/>
  <c r="I15" s="1"/>
  <c r="H20"/>
  <c r="F20"/>
  <c r="C20"/>
  <c r="J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D15" s="1"/>
  <c r="H15"/>
  <c r="G15"/>
  <c r="F15"/>
  <c r="C15"/>
  <c r="C46" s="1"/>
  <c r="C50" s="1"/>
  <c r="J13"/>
  <c r="J10"/>
  <c r="I10"/>
  <c r="C10"/>
  <c r="D10" s="1"/>
  <c r="H8"/>
  <c r="J49" i="196"/>
  <c r="J48"/>
  <c r="J50" s="1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C16"/>
  <c r="D16" s="1"/>
  <c r="I15"/>
  <c r="H15"/>
  <c r="G15"/>
  <c r="F15"/>
  <c r="C15"/>
  <c r="C46" s="1"/>
  <c r="C50" s="1"/>
  <c r="J13"/>
  <c r="J10"/>
  <c r="I10"/>
  <c r="C10"/>
  <c r="D10" s="1"/>
  <c r="H8"/>
  <c r="J49" i="195"/>
  <c r="J48"/>
  <c r="J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I38"/>
  <c r="D38"/>
  <c r="J37"/>
  <c r="H37"/>
  <c r="G37"/>
  <c r="D37"/>
  <c r="I36"/>
  <c r="D36"/>
  <c r="J35"/>
  <c r="H35"/>
  <c r="G35"/>
  <c r="D35"/>
  <c r="I34"/>
  <c r="D34"/>
  <c r="D33"/>
  <c r="C33"/>
  <c r="D32"/>
  <c r="J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I28"/>
  <c r="C28"/>
  <c r="J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J17"/>
  <c r="J15" s="1"/>
  <c r="I17"/>
  <c r="H17"/>
  <c r="D17"/>
  <c r="C17"/>
  <c r="J16"/>
  <c r="H16"/>
  <c r="G16"/>
  <c r="C16"/>
  <c r="D16" s="1"/>
  <c r="D15" s="1"/>
  <c r="I15"/>
  <c r="H15"/>
  <c r="G15"/>
  <c r="F15"/>
  <c r="C15"/>
  <c r="C46" s="1"/>
  <c r="C50" s="1"/>
  <c r="J13"/>
  <c r="J10"/>
  <c r="I10"/>
  <c r="C10"/>
  <c r="D10" s="1"/>
  <c r="H8"/>
  <c r="I15" i="194"/>
  <c r="J49"/>
  <c r="J48"/>
  <c r="I44"/>
  <c r="J44"/>
  <c r="I43"/>
  <c r="J43"/>
  <c r="I42"/>
  <c r="H43"/>
  <c r="G43"/>
  <c r="D43"/>
  <c r="J42"/>
  <c r="I41"/>
  <c r="H42"/>
  <c r="G42"/>
  <c r="D42"/>
  <c r="J41"/>
  <c r="I40"/>
  <c r="H41"/>
  <c r="G41"/>
  <c r="D41"/>
  <c r="J40"/>
  <c r="I39"/>
  <c r="H40"/>
  <c r="G40"/>
  <c r="D40"/>
  <c r="J39"/>
  <c r="I38"/>
  <c r="H39"/>
  <c r="G39"/>
  <c r="C39"/>
  <c r="D39" s="1"/>
  <c r="D38"/>
  <c r="J37"/>
  <c r="I36"/>
  <c r="H37"/>
  <c r="G37"/>
  <c r="D37"/>
  <c r="D36"/>
  <c r="J35"/>
  <c r="I34"/>
  <c r="H35"/>
  <c r="G35"/>
  <c r="D35"/>
  <c r="D34"/>
  <c r="D33" s="1"/>
  <c r="C33"/>
  <c r="D32"/>
  <c r="J31"/>
  <c r="I30"/>
  <c r="H31"/>
  <c r="G31"/>
  <c r="C31"/>
  <c r="D31" s="1"/>
  <c r="J30"/>
  <c r="I29"/>
  <c r="H30"/>
  <c r="C30"/>
  <c r="D30" s="1"/>
  <c r="J29"/>
  <c r="I28"/>
  <c r="H29"/>
  <c r="G29"/>
  <c r="G30" s="1"/>
  <c r="C29"/>
  <c r="D29" s="1"/>
  <c r="J27"/>
  <c r="I26"/>
  <c r="H27"/>
  <c r="G27"/>
  <c r="C27"/>
  <c r="D27" s="1"/>
  <c r="J26"/>
  <c r="I25"/>
  <c r="H26"/>
  <c r="G26"/>
  <c r="C26"/>
  <c r="D26" s="1"/>
  <c r="J25"/>
  <c r="I24"/>
  <c r="H25"/>
  <c r="G25"/>
  <c r="C25"/>
  <c r="D25" s="1"/>
  <c r="J24"/>
  <c r="I23"/>
  <c r="H24"/>
  <c r="G24"/>
  <c r="C24"/>
  <c r="D24" s="1"/>
  <c r="J23"/>
  <c r="I22"/>
  <c r="H23"/>
  <c r="G23"/>
  <c r="C23"/>
  <c r="D23" s="1"/>
  <c r="J22"/>
  <c r="I21"/>
  <c r="H22"/>
  <c r="C22"/>
  <c r="D22" s="1"/>
  <c r="J21"/>
  <c r="I20"/>
  <c r="H21"/>
  <c r="G21"/>
  <c r="G22" s="1"/>
  <c r="C21"/>
  <c r="D21" s="1"/>
  <c r="I19"/>
  <c r="F20"/>
  <c r="J19"/>
  <c r="I18"/>
  <c r="H19"/>
  <c r="G19"/>
  <c r="J18"/>
  <c r="I17"/>
  <c r="H18"/>
  <c r="G18"/>
  <c r="C18"/>
  <c r="D18" s="1"/>
  <c r="J17"/>
  <c r="H17"/>
  <c r="C17"/>
  <c r="D17" s="1"/>
  <c r="J16"/>
  <c r="H16"/>
  <c r="G16"/>
  <c r="C16"/>
  <c r="D16" s="1"/>
  <c r="G15"/>
  <c r="F15"/>
  <c r="J13"/>
  <c r="J10"/>
  <c r="I10"/>
  <c r="C10"/>
  <c r="H8"/>
  <c r="J49" i="193"/>
  <c r="J48"/>
  <c r="J50" s="1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D47" s="1"/>
  <c r="C10"/>
  <c r="C47" s="1"/>
  <c r="H8"/>
  <c r="J49" i="192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C20"/>
  <c r="J19"/>
  <c r="I19"/>
  <c r="H19"/>
  <c r="G19"/>
  <c r="J18"/>
  <c r="I18"/>
  <c r="H18"/>
  <c r="G18"/>
  <c r="C18"/>
  <c r="D18" s="1"/>
  <c r="D15" s="1"/>
  <c r="J17"/>
  <c r="I17"/>
  <c r="H17"/>
  <c r="D17"/>
  <c r="C17"/>
  <c r="J16"/>
  <c r="I16"/>
  <c r="H16"/>
  <c r="G16"/>
  <c r="D16"/>
  <c r="C16"/>
  <c r="J15"/>
  <c r="I15"/>
  <c r="H15"/>
  <c r="G15"/>
  <c r="F15"/>
  <c r="C15"/>
  <c r="C46" s="1"/>
  <c r="C50" s="1"/>
  <c r="J13"/>
  <c r="J10"/>
  <c r="I10"/>
  <c r="D10"/>
  <c r="C10"/>
  <c r="C47" s="1"/>
  <c r="H8"/>
  <c r="J49" i="191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D46" s="1"/>
  <c r="D50" s="1"/>
  <c r="I15"/>
  <c r="G15"/>
  <c r="F15"/>
  <c r="J13"/>
  <c r="J10"/>
  <c r="I10"/>
  <c r="C10"/>
  <c r="H8"/>
  <c r="I16" i="190"/>
  <c r="J49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J20" s="1"/>
  <c r="I21"/>
  <c r="I20" s="1"/>
  <c r="H21"/>
  <c r="G21"/>
  <c r="G22" s="1"/>
  <c r="G20" s="1"/>
  <c r="C21"/>
  <c r="D21" s="1"/>
  <c r="D20" s="1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H16"/>
  <c r="G16"/>
  <c r="D16"/>
  <c r="D15" s="1"/>
  <c r="D46" s="1"/>
  <c r="D50" s="1"/>
  <c r="C16"/>
  <c r="I15"/>
  <c r="H15"/>
  <c r="G15"/>
  <c r="F15"/>
  <c r="C15"/>
  <c r="C46" s="1"/>
  <c r="C50" s="1"/>
  <c r="J13"/>
  <c r="J10"/>
  <c r="I10"/>
  <c r="D10"/>
  <c r="D47" s="1"/>
  <c r="C10"/>
  <c r="C47" s="1"/>
  <c r="H8"/>
  <c r="J49" i="189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F36" s="1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J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D16"/>
  <c r="D15" s="1"/>
  <c r="C16"/>
  <c r="J15"/>
  <c r="H15"/>
  <c r="G15"/>
  <c r="F15"/>
  <c r="C15"/>
  <c r="C46" s="1"/>
  <c r="C50" s="1"/>
  <c r="J13"/>
  <c r="J10"/>
  <c r="I10"/>
  <c r="D10"/>
  <c r="C10"/>
  <c r="H8"/>
  <c r="I15" i="187"/>
  <c r="I15" i="186"/>
  <c r="I46" s="1"/>
  <c r="J49" i="187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D20" s="1"/>
  <c r="J20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I16"/>
  <c r="H16"/>
  <c r="G16"/>
  <c r="C16"/>
  <c r="D16" s="1"/>
  <c r="D15" s="1"/>
  <c r="J15"/>
  <c r="H15"/>
  <c r="G15"/>
  <c r="F15"/>
  <c r="C15"/>
  <c r="C46" s="1"/>
  <c r="C50" s="1"/>
  <c r="J13"/>
  <c r="J10"/>
  <c r="I10"/>
  <c r="C10"/>
  <c r="C47" s="1"/>
  <c r="H8"/>
  <c r="J49" i="186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C31"/>
  <c r="D31" s="1"/>
  <c r="J30"/>
  <c r="I30"/>
  <c r="H30"/>
  <c r="C30"/>
  <c r="D30" s="1"/>
  <c r="J29"/>
  <c r="I29"/>
  <c r="H29"/>
  <c r="G29"/>
  <c r="G30" s="1"/>
  <c r="C29"/>
  <c r="D29" s="1"/>
  <c r="D28" s="1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D20" s="1"/>
  <c r="J23"/>
  <c r="I23"/>
  <c r="H23"/>
  <c r="G23"/>
  <c r="D23"/>
  <c r="C23"/>
  <c r="J22"/>
  <c r="J20" s="1"/>
  <c r="I22"/>
  <c r="H22"/>
  <c r="D22"/>
  <c r="C22"/>
  <c r="J21"/>
  <c r="I21"/>
  <c r="H21"/>
  <c r="G21"/>
  <c r="G22" s="1"/>
  <c r="G20" s="1"/>
  <c r="D21"/>
  <c r="C21"/>
  <c r="I20"/>
  <c r="H20"/>
  <c r="F20"/>
  <c r="C20"/>
  <c r="J19"/>
  <c r="I19"/>
  <c r="H19"/>
  <c r="G19"/>
  <c r="J18"/>
  <c r="I18"/>
  <c r="H18"/>
  <c r="G18"/>
  <c r="C18"/>
  <c r="D18" s="1"/>
  <c r="J17"/>
  <c r="I17"/>
  <c r="H17"/>
  <c r="D17"/>
  <c r="C17"/>
  <c r="J16"/>
  <c r="J15" s="1"/>
  <c r="I16"/>
  <c r="H16"/>
  <c r="G16"/>
  <c r="C16"/>
  <c r="D16" s="1"/>
  <c r="D15" s="1"/>
  <c r="D46" s="1"/>
  <c r="D50" s="1"/>
  <c r="H15"/>
  <c r="G15"/>
  <c r="F15"/>
  <c r="C15"/>
  <c r="C46" s="1"/>
  <c r="C50" s="1"/>
  <c r="J13"/>
  <c r="J10"/>
  <c r="I10"/>
  <c r="C10"/>
  <c r="C47" s="1"/>
  <c r="H8"/>
  <c r="J49" i="185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J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184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I20" s="1"/>
  <c r="H21"/>
  <c r="G21"/>
  <c r="G22" s="1"/>
  <c r="G20" s="1"/>
  <c r="C21"/>
  <c r="D21" s="1"/>
  <c r="D20" s="1"/>
  <c r="J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D46" s="1"/>
  <c r="D50" s="1"/>
  <c r="I15"/>
  <c r="G15"/>
  <c r="F15"/>
  <c r="J13"/>
  <c r="J10"/>
  <c r="I10"/>
  <c r="C10"/>
  <c r="H8"/>
  <c r="J49" i="183"/>
  <c r="J48"/>
  <c r="J45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J37"/>
  <c r="I37"/>
  <c r="H37"/>
  <c r="G37"/>
  <c r="D37"/>
  <c r="D36"/>
  <c r="J35"/>
  <c r="I35"/>
  <c r="H35"/>
  <c r="G35"/>
  <c r="D35"/>
  <c r="D34"/>
  <c r="D33"/>
  <c r="C33"/>
  <c r="D32"/>
  <c r="J31"/>
  <c r="I31"/>
  <c r="H31"/>
  <c r="G31"/>
  <c r="D31"/>
  <c r="C31"/>
  <c r="J30"/>
  <c r="I30"/>
  <c r="H30"/>
  <c r="D30"/>
  <c r="C30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I21"/>
  <c r="H21"/>
  <c r="G21"/>
  <c r="G22" s="1"/>
  <c r="G20" s="1"/>
  <c r="C21"/>
  <c r="D21" s="1"/>
  <c r="J20"/>
  <c r="I20"/>
  <c r="H20"/>
  <c r="F20"/>
  <c r="J19"/>
  <c r="I19"/>
  <c r="H19"/>
  <c r="G19"/>
  <c r="J18"/>
  <c r="I18"/>
  <c r="H18"/>
  <c r="G18"/>
  <c r="D18"/>
  <c r="C18"/>
  <c r="J17"/>
  <c r="I17"/>
  <c r="H17"/>
  <c r="H15" s="1"/>
  <c r="C17"/>
  <c r="D17" s="1"/>
  <c r="J16"/>
  <c r="I16"/>
  <c r="H16"/>
  <c r="G16"/>
  <c r="C16"/>
  <c r="D16" s="1"/>
  <c r="D15" s="1"/>
  <c r="I15"/>
  <c r="G15"/>
  <c r="F15"/>
  <c r="J13"/>
  <c r="J10"/>
  <c r="I10"/>
  <c r="C10"/>
  <c r="H8"/>
  <c r="J49" i="181"/>
  <c r="J50" s="1"/>
  <c r="J48"/>
  <c r="I20" i="238" l="1"/>
  <c r="D20" i="266"/>
  <c r="D46" s="1"/>
  <c r="D50" s="1"/>
  <c r="F38"/>
  <c r="D10"/>
  <c r="C15"/>
  <c r="C20"/>
  <c r="J20" i="232"/>
  <c r="I32" i="265"/>
  <c r="G32"/>
  <c r="J32"/>
  <c r="H32"/>
  <c r="F28"/>
  <c r="J34"/>
  <c r="H34"/>
  <c r="H33" s="1"/>
  <c r="F33"/>
  <c r="I34"/>
  <c r="G34"/>
  <c r="I36"/>
  <c r="G36"/>
  <c r="J36"/>
  <c r="H36"/>
  <c r="J38"/>
  <c r="H38"/>
  <c r="I38"/>
  <c r="G38"/>
  <c r="C47"/>
  <c r="F46"/>
  <c r="D20"/>
  <c r="D46" s="1"/>
  <c r="D15" i="264"/>
  <c r="D28"/>
  <c r="D10"/>
  <c r="I15" i="263"/>
  <c r="I32"/>
  <c r="G32"/>
  <c r="J32"/>
  <c r="H32"/>
  <c r="C47"/>
  <c r="D28"/>
  <c r="J34"/>
  <c r="H34"/>
  <c r="H33" s="1"/>
  <c r="F33"/>
  <c r="F28" s="1"/>
  <c r="F46" s="1"/>
  <c r="I34"/>
  <c r="G34"/>
  <c r="I36"/>
  <c r="G36"/>
  <c r="J36"/>
  <c r="H36"/>
  <c r="J38"/>
  <c r="H38"/>
  <c r="I38"/>
  <c r="G38"/>
  <c r="D46"/>
  <c r="D50" s="1"/>
  <c r="I32" i="262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I32" i="261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I32" i="260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J32" i="259"/>
  <c r="H32"/>
  <c r="I32"/>
  <c r="G32"/>
  <c r="I34"/>
  <c r="G34"/>
  <c r="J34"/>
  <c r="H34"/>
  <c r="F33"/>
  <c r="F28" s="1"/>
  <c r="F46" s="1"/>
  <c r="J36"/>
  <c r="H36"/>
  <c r="I36"/>
  <c r="G36"/>
  <c r="I38"/>
  <c r="G38"/>
  <c r="J38"/>
  <c r="H38"/>
  <c r="I32" i="258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J15" i="257"/>
  <c r="F38"/>
  <c r="D10"/>
  <c r="C15"/>
  <c r="C46" s="1"/>
  <c r="C50" s="1"/>
  <c r="C20"/>
  <c r="I32" i="256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I32" i="255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J50" i="254"/>
  <c r="I32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C47"/>
  <c r="J50" i="253"/>
  <c r="I32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J50" i="252"/>
  <c r="I32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C47"/>
  <c r="D46"/>
  <c r="D50" s="1"/>
  <c r="D20"/>
  <c r="J50" i="251"/>
  <c r="D10"/>
  <c r="J50" i="250"/>
  <c r="C47"/>
  <c r="D46"/>
  <c r="D50" s="1"/>
  <c r="D28"/>
  <c r="F32"/>
  <c r="D10"/>
  <c r="J50" i="249"/>
  <c r="I32"/>
  <c r="G32"/>
  <c r="J32"/>
  <c r="H32"/>
  <c r="C47"/>
  <c r="D28"/>
  <c r="J34"/>
  <c r="H34"/>
  <c r="I34"/>
  <c r="G34"/>
  <c r="J38"/>
  <c r="H38"/>
  <c r="I38"/>
  <c r="G38"/>
  <c r="D46"/>
  <c r="D50" s="1"/>
  <c r="F36"/>
  <c r="J15" i="248"/>
  <c r="D10"/>
  <c r="F38" s="1"/>
  <c r="C15"/>
  <c r="C20"/>
  <c r="J50" i="247"/>
  <c r="J38"/>
  <c r="H38"/>
  <c r="I38"/>
  <c r="G38"/>
  <c r="I32"/>
  <c r="G32"/>
  <c r="J32"/>
  <c r="H32"/>
  <c r="I36"/>
  <c r="G36"/>
  <c r="J36"/>
  <c r="H36"/>
  <c r="C28"/>
  <c r="C46" s="1"/>
  <c r="D33"/>
  <c r="D28" s="1"/>
  <c r="D46" s="1"/>
  <c r="F34"/>
  <c r="J15" i="246"/>
  <c r="J50"/>
  <c r="D15"/>
  <c r="D46" s="1"/>
  <c r="D50" s="1"/>
  <c r="D10"/>
  <c r="C15"/>
  <c r="C20"/>
  <c r="J50" i="245"/>
  <c r="J15"/>
  <c r="D15"/>
  <c r="D46" s="1"/>
  <c r="D50" s="1"/>
  <c r="D10"/>
  <c r="C15"/>
  <c r="C20"/>
  <c r="I15" i="244"/>
  <c r="J50"/>
  <c r="J38"/>
  <c r="H38"/>
  <c r="I38"/>
  <c r="G38"/>
  <c r="I32"/>
  <c r="G32"/>
  <c r="J32"/>
  <c r="H32"/>
  <c r="I36"/>
  <c r="G36"/>
  <c r="J36"/>
  <c r="H36"/>
  <c r="C46"/>
  <c r="C28"/>
  <c r="D33"/>
  <c r="D28" s="1"/>
  <c r="D46" s="1"/>
  <c r="F34"/>
  <c r="J15" i="243"/>
  <c r="J50"/>
  <c r="D15"/>
  <c r="D46" s="1"/>
  <c r="D50" s="1"/>
  <c r="D10"/>
  <c r="C15"/>
  <c r="C20"/>
  <c r="J50" i="242"/>
  <c r="D28"/>
  <c r="D15"/>
  <c r="D46" s="1"/>
  <c r="D50" s="1"/>
  <c r="F38"/>
  <c r="D10"/>
  <c r="D47" s="1"/>
  <c r="J15" i="241"/>
  <c r="J50"/>
  <c r="D20"/>
  <c r="D46" s="1"/>
  <c r="D50" s="1"/>
  <c r="F38"/>
  <c r="D10"/>
  <c r="C15"/>
  <c r="C46" s="1"/>
  <c r="C50" s="1"/>
  <c r="C20"/>
  <c r="J50" i="240"/>
  <c r="D20"/>
  <c r="D28"/>
  <c r="D46"/>
  <c r="D50" s="1"/>
  <c r="D10"/>
  <c r="J50" i="239"/>
  <c r="I32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J50" i="238"/>
  <c r="J50" i="236"/>
  <c r="J50" i="237"/>
  <c r="I32" i="238"/>
  <c r="G32"/>
  <c r="J32"/>
  <c r="H32"/>
  <c r="J34"/>
  <c r="H34"/>
  <c r="I34"/>
  <c r="G34"/>
  <c r="J38"/>
  <c r="H38"/>
  <c r="I38"/>
  <c r="G38"/>
  <c r="D20"/>
  <c r="D46" s="1"/>
  <c r="F36"/>
  <c r="I32" i="237"/>
  <c r="G32"/>
  <c r="J32"/>
  <c r="H32"/>
  <c r="J34"/>
  <c r="H34"/>
  <c r="I34"/>
  <c r="G34"/>
  <c r="J38"/>
  <c r="H38"/>
  <c r="I38"/>
  <c r="G38"/>
  <c r="F36"/>
  <c r="D10" i="236"/>
  <c r="D47" s="1"/>
  <c r="J15" i="235"/>
  <c r="J50"/>
  <c r="F34"/>
  <c r="D20"/>
  <c r="D46" s="1"/>
  <c r="D50" s="1"/>
  <c r="D10"/>
  <c r="C15"/>
  <c r="C46" s="1"/>
  <c r="C50" s="1"/>
  <c r="C20"/>
  <c r="I32" i="234"/>
  <c r="G32"/>
  <c r="J32"/>
  <c r="H32"/>
  <c r="J34"/>
  <c r="H34"/>
  <c r="I34"/>
  <c r="G34"/>
  <c r="J38"/>
  <c r="H38"/>
  <c r="I38"/>
  <c r="G38"/>
  <c r="C47"/>
  <c r="D20"/>
  <c r="D46" s="1"/>
  <c r="F36"/>
  <c r="J50" i="232"/>
  <c r="J15" i="233"/>
  <c r="J50"/>
  <c r="D15"/>
  <c r="D46" s="1"/>
  <c r="D50" s="1"/>
  <c r="D10"/>
  <c r="C15"/>
  <c r="C20"/>
  <c r="I32" i="232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I32" i="231"/>
  <c r="G32"/>
  <c r="J32"/>
  <c r="H32"/>
  <c r="J34"/>
  <c r="H34"/>
  <c r="I34"/>
  <c r="G34"/>
  <c r="J38"/>
  <c r="H38"/>
  <c r="I38"/>
  <c r="G38"/>
  <c r="F36"/>
  <c r="I15" i="230"/>
  <c r="J50"/>
  <c r="J38"/>
  <c r="H38"/>
  <c r="I38"/>
  <c r="G38"/>
  <c r="I32"/>
  <c r="G32"/>
  <c r="J32"/>
  <c r="H32"/>
  <c r="I36"/>
  <c r="G36"/>
  <c r="J36"/>
  <c r="H36"/>
  <c r="C28"/>
  <c r="C46" s="1"/>
  <c r="D33"/>
  <c r="D28" s="1"/>
  <c r="D46" s="1"/>
  <c r="F34"/>
  <c r="J50" i="229"/>
  <c r="J32"/>
  <c r="H32"/>
  <c r="I32"/>
  <c r="G32"/>
  <c r="I34"/>
  <c r="G34"/>
  <c r="J34"/>
  <c r="H34"/>
  <c r="F33"/>
  <c r="F28" s="1"/>
  <c r="F46" s="1"/>
  <c r="J36"/>
  <c r="H36"/>
  <c r="I36"/>
  <c r="G36"/>
  <c r="I38"/>
  <c r="G38"/>
  <c r="J38"/>
  <c r="H38"/>
  <c r="J50" i="228"/>
  <c r="I15"/>
  <c r="J32"/>
  <c r="H32"/>
  <c r="I32"/>
  <c r="G32"/>
  <c r="J36"/>
  <c r="H36"/>
  <c r="I36"/>
  <c r="G36"/>
  <c r="D28"/>
  <c r="D46" s="1"/>
  <c r="F34"/>
  <c r="F38"/>
  <c r="L51"/>
  <c r="C28"/>
  <c r="C46" s="1"/>
  <c r="D33"/>
  <c r="I15" i="227"/>
  <c r="J50"/>
  <c r="J32"/>
  <c r="H32"/>
  <c r="I32"/>
  <c r="G32"/>
  <c r="J36"/>
  <c r="H36"/>
  <c r="I36"/>
  <c r="G36"/>
  <c r="F34"/>
  <c r="F38"/>
  <c r="L51"/>
  <c r="C28"/>
  <c r="C46" s="1"/>
  <c r="D33"/>
  <c r="D28" s="1"/>
  <c r="D46" s="1"/>
  <c r="J50" i="226"/>
  <c r="J32"/>
  <c r="H32"/>
  <c r="I32"/>
  <c r="G32"/>
  <c r="C47"/>
  <c r="D20"/>
  <c r="D46" s="1"/>
  <c r="D28"/>
  <c r="I34"/>
  <c r="G34"/>
  <c r="J34"/>
  <c r="H34"/>
  <c r="F33"/>
  <c r="F28" s="1"/>
  <c r="F46" s="1"/>
  <c r="I38"/>
  <c r="G38"/>
  <c r="J38"/>
  <c r="H38"/>
  <c r="F36"/>
  <c r="J50" i="225"/>
  <c r="J32"/>
  <c r="H32"/>
  <c r="I32"/>
  <c r="G32"/>
  <c r="C47"/>
  <c r="D28"/>
  <c r="I34"/>
  <c r="G34"/>
  <c r="J34"/>
  <c r="H34"/>
  <c r="I38"/>
  <c r="G38"/>
  <c r="J38"/>
  <c r="H38"/>
  <c r="D46"/>
  <c r="D50" s="1"/>
  <c r="L51"/>
  <c r="F36"/>
  <c r="J50" i="224"/>
  <c r="D28"/>
  <c r="D46"/>
  <c r="D50" s="1"/>
  <c r="D10"/>
  <c r="F32" s="1"/>
  <c r="L51"/>
  <c r="I15" i="223"/>
  <c r="J50"/>
  <c r="J32"/>
  <c r="H32"/>
  <c r="I32"/>
  <c r="G32"/>
  <c r="J36"/>
  <c r="H36"/>
  <c r="I36"/>
  <c r="G36"/>
  <c r="F34"/>
  <c r="F38"/>
  <c r="L51"/>
  <c r="C28"/>
  <c r="C46" s="1"/>
  <c r="D33"/>
  <c r="D28" s="1"/>
  <c r="D46" s="1"/>
  <c r="J50" i="222"/>
  <c r="I32"/>
  <c r="G32"/>
  <c r="J32"/>
  <c r="H32"/>
  <c r="D28"/>
  <c r="J34"/>
  <c r="H34"/>
  <c r="I34"/>
  <c r="G34"/>
  <c r="J38"/>
  <c r="H38"/>
  <c r="I38"/>
  <c r="G38"/>
  <c r="D46"/>
  <c r="D50" s="1"/>
  <c r="F36"/>
  <c r="F33" s="1"/>
  <c r="F28" s="1"/>
  <c r="F46" s="1"/>
  <c r="J50" i="221"/>
  <c r="I32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J15" i="220"/>
  <c r="J50"/>
  <c r="D15"/>
  <c r="D46" s="1"/>
  <c r="D50" s="1"/>
  <c r="D10"/>
  <c r="C15"/>
  <c r="C20"/>
  <c r="I32" i="219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D28" i="218"/>
  <c r="D46"/>
  <c r="D50" s="1"/>
  <c r="D10"/>
  <c r="F32" s="1"/>
  <c r="J15" i="217"/>
  <c r="I15"/>
  <c r="J50"/>
  <c r="I32"/>
  <c r="G32"/>
  <c r="J32"/>
  <c r="H32"/>
  <c r="F28"/>
  <c r="F46" s="1"/>
  <c r="J34"/>
  <c r="H34"/>
  <c r="H33" s="1"/>
  <c r="F33"/>
  <c r="I34"/>
  <c r="G34"/>
  <c r="I36"/>
  <c r="G36"/>
  <c r="J36"/>
  <c r="H36"/>
  <c r="J38"/>
  <c r="H38"/>
  <c r="I38"/>
  <c r="G38"/>
  <c r="D20"/>
  <c r="D46" s="1"/>
  <c r="J50" i="216"/>
  <c r="J15"/>
  <c r="D20"/>
  <c r="D46" s="1"/>
  <c r="D50" s="1"/>
  <c r="F38"/>
  <c r="D10"/>
  <c r="C15"/>
  <c r="C46" s="1"/>
  <c r="C50" s="1"/>
  <c r="C20"/>
  <c r="J50" i="215"/>
  <c r="D28"/>
  <c r="D46"/>
  <c r="D50" s="1"/>
  <c r="F34"/>
  <c r="F38"/>
  <c r="D10"/>
  <c r="J50" i="214"/>
  <c r="I15"/>
  <c r="J38"/>
  <c r="H38"/>
  <c r="I38"/>
  <c r="G38"/>
  <c r="I32"/>
  <c r="G32"/>
  <c r="J32"/>
  <c r="H32"/>
  <c r="I36"/>
  <c r="G36"/>
  <c r="J36"/>
  <c r="H36"/>
  <c r="C28"/>
  <c r="C46" s="1"/>
  <c r="D33"/>
  <c r="D28" s="1"/>
  <c r="D46" s="1"/>
  <c r="F34"/>
  <c r="J50" i="213"/>
  <c r="J15"/>
  <c r="D28"/>
  <c r="D46" s="1"/>
  <c r="D50" s="1"/>
  <c r="F38"/>
  <c r="D10"/>
  <c r="C15"/>
  <c r="C46" s="1"/>
  <c r="C50" s="1"/>
  <c r="C20"/>
  <c r="J50" i="212"/>
  <c r="J34"/>
  <c r="H34"/>
  <c r="I34"/>
  <c r="G34"/>
  <c r="J38"/>
  <c r="H38"/>
  <c r="I38"/>
  <c r="G38"/>
  <c r="I32"/>
  <c r="G32"/>
  <c r="J32"/>
  <c r="H32"/>
  <c r="D28"/>
  <c r="D46" s="1"/>
  <c r="F36"/>
  <c r="J50" i="211"/>
  <c r="I32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J50" i="210"/>
  <c r="I32"/>
  <c r="G32"/>
  <c r="J32"/>
  <c r="H32"/>
  <c r="D28"/>
  <c r="J34"/>
  <c r="H34"/>
  <c r="F33"/>
  <c r="F28" s="1"/>
  <c r="F46" s="1"/>
  <c r="I34"/>
  <c r="G34"/>
  <c r="I36"/>
  <c r="G36"/>
  <c r="J36"/>
  <c r="H36"/>
  <c r="J38"/>
  <c r="H38"/>
  <c r="I38"/>
  <c r="G38"/>
  <c r="D46"/>
  <c r="D50" s="1"/>
  <c r="J50" i="208"/>
  <c r="J15"/>
  <c r="D20"/>
  <c r="D46" s="1"/>
  <c r="D50" s="1"/>
  <c r="F38"/>
  <c r="D10"/>
  <c r="C15"/>
  <c r="C46" s="1"/>
  <c r="C50" s="1"/>
  <c r="C20"/>
  <c r="J50" i="207"/>
  <c r="I32"/>
  <c r="G32"/>
  <c r="J32"/>
  <c r="H32"/>
  <c r="D28"/>
  <c r="J34"/>
  <c r="H34"/>
  <c r="I34"/>
  <c r="G34"/>
  <c r="J38"/>
  <c r="H38"/>
  <c r="I38"/>
  <c r="G38"/>
  <c r="D46"/>
  <c r="D50" s="1"/>
  <c r="F36"/>
  <c r="F33" s="1"/>
  <c r="F28" s="1"/>
  <c r="F46" s="1"/>
  <c r="J50" i="206"/>
  <c r="J15"/>
  <c r="G34"/>
  <c r="I33"/>
  <c r="J34"/>
  <c r="J33" s="1"/>
  <c r="H34"/>
  <c r="F33"/>
  <c r="J36"/>
  <c r="H36"/>
  <c r="G36"/>
  <c r="I35"/>
  <c r="G38"/>
  <c r="I37"/>
  <c r="J38"/>
  <c r="H38"/>
  <c r="D20"/>
  <c r="D46" s="1"/>
  <c r="F32"/>
  <c r="C47"/>
  <c r="F36" i="205"/>
  <c r="D20"/>
  <c r="F32"/>
  <c r="D46"/>
  <c r="D50" s="1"/>
  <c r="F34"/>
  <c r="F38"/>
  <c r="C47"/>
  <c r="D20" i="204"/>
  <c r="F32"/>
  <c r="D46"/>
  <c r="D50" s="1"/>
  <c r="F34"/>
  <c r="F36"/>
  <c r="F38"/>
  <c r="C47"/>
  <c r="J32" i="203"/>
  <c r="H32"/>
  <c r="G32"/>
  <c r="I31"/>
  <c r="J36"/>
  <c r="H36"/>
  <c r="G36"/>
  <c r="I35"/>
  <c r="F38"/>
  <c r="F34"/>
  <c r="D15"/>
  <c r="C15"/>
  <c r="C46" s="1"/>
  <c r="C50" s="1"/>
  <c r="C28"/>
  <c r="D33"/>
  <c r="D28" s="1"/>
  <c r="I15" i="202"/>
  <c r="F36"/>
  <c r="F32"/>
  <c r="D28"/>
  <c r="D46" s="1"/>
  <c r="F34"/>
  <c r="F38"/>
  <c r="C47"/>
  <c r="I15" i="201"/>
  <c r="D46"/>
  <c r="D50" s="1"/>
  <c r="J34"/>
  <c r="H34"/>
  <c r="G34"/>
  <c r="I33"/>
  <c r="J38"/>
  <c r="H38"/>
  <c r="G38"/>
  <c r="I37"/>
  <c r="F32"/>
  <c r="F36"/>
  <c r="C20"/>
  <c r="C46" s="1"/>
  <c r="F32" i="200"/>
  <c r="D20"/>
  <c r="D46"/>
  <c r="D50" s="1"/>
  <c r="F34"/>
  <c r="F36"/>
  <c r="F38"/>
  <c r="C47"/>
  <c r="D15" i="199"/>
  <c r="D46" s="1"/>
  <c r="D50" s="1"/>
  <c r="D47"/>
  <c r="F32"/>
  <c r="F34"/>
  <c r="F36"/>
  <c r="F38"/>
  <c r="C47"/>
  <c r="F32" i="198"/>
  <c r="D20"/>
  <c r="D46"/>
  <c r="D50" s="1"/>
  <c r="F34"/>
  <c r="F36"/>
  <c r="F38"/>
  <c r="C47"/>
  <c r="F36" i="197"/>
  <c r="F32"/>
  <c r="D20"/>
  <c r="D46" s="1"/>
  <c r="F34"/>
  <c r="F38"/>
  <c r="C47"/>
  <c r="F36" i="196"/>
  <c r="F32"/>
  <c r="D15"/>
  <c r="D28"/>
  <c r="F34"/>
  <c r="F38"/>
  <c r="C47"/>
  <c r="J50" i="195"/>
  <c r="D20"/>
  <c r="F32"/>
  <c r="D46"/>
  <c r="D50" s="1"/>
  <c r="F34"/>
  <c r="F36"/>
  <c r="F38"/>
  <c r="C47"/>
  <c r="D20" i="194"/>
  <c r="H20"/>
  <c r="J20"/>
  <c r="C28"/>
  <c r="G20"/>
  <c r="D28"/>
  <c r="J50"/>
  <c r="H15"/>
  <c r="J15"/>
  <c r="D15"/>
  <c r="D46" s="1"/>
  <c r="D50" s="1"/>
  <c r="D10"/>
  <c r="C15"/>
  <c r="C20"/>
  <c r="I32" i="193"/>
  <c r="G32"/>
  <c r="J32"/>
  <c r="H32"/>
  <c r="J34"/>
  <c r="J33" s="1"/>
  <c r="H34"/>
  <c r="F33"/>
  <c r="F28" s="1"/>
  <c r="F46" s="1"/>
  <c r="I34"/>
  <c r="G34"/>
  <c r="I36"/>
  <c r="G36"/>
  <c r="J36"/>
  <c r="H36"/>
  <c r="J38"/>
  <c r="H38"/>
  <c r="I38"/>
  <c r="G38"/>
  <c r="J50" i="192"/>
  <c r="I32"/>
  <c r="G32"/>
  <c r="J32"/>
  <c r="H32"/>
  <c r="J34"/>
  <c r="H34"/>
  <c r="F33"/>
  <c r="F28" s="1"/>
  <c r="F46" s="1"/>
  <c r="I34"/>
  <c r="G34"/>
  <c r="I36"/>
  <c r="G36"/>
  <c r="J36"/>
  <c r="H36"/>
  <c r="J38"/>
  <c r="H38"/>
  <c r="I38"/>
  <c r="G38"/>
  <c r="D20"/>
  <c r="D46" s="1"/>
  <c r="J50" i="191"/>
  <c r="J15"/>
  <c r="D10"/>
  <c r="C15"/>
  <c r="C46" s="1"/>
  <c r="C50" s="1"/>
  <c r="C20"/>
  <c r="J50" i="190"/>
  <c r="I32"/>
  <c r="G32"/>
  <c r="J32"/>
  <c r="H32"/>
  <c r="J34"/>
  <c r="H34"/>
  <c r="I34"/>
  <c r="G34"/>
  <c r="J38"/>
  <c r="H38"/>
  <c r="I38"/>
  <c r="G38"/>
  <c r="F36"/>
  <c r="J50" i="189"/>
  <c r="I15"/>
  <c r="I32"/>
  <c r="G32"/>
  <c r="J32"/>
  <c r="H32"/>
  <c r="D20"/>
  <c r="D46" s="1"/>
  <c r="J34"/>
  <c r="H34"/>
  <c r="F33"/>
  <c r="F28" s="1"/>
  <c r="F46" s="1"/>
  <c r="I34"/>
  <c r="G34"/>
  <c r="I36"/>
  <c r="G36"/>
  <c r="J36"/>
  <c r="H36"/>
  <c r="J38"/>
  <c r="H38"/>
  <c r="I38"/>
  <c r="G38"/>
  <c r="C47"/>
  <c r="J50" i="187"/>
  <c r="D28"/>
  <c r="D46" s="1"/>
  <c r="D50" s="1"/>
  <c r="F34"/>
  <c r="F38"/>
  <c r="D10"/>
  <c r="J50" i="186"/>
  <c r="D10"/>
  <c r="D47" s="1"/>
  <c r="J50" i="185"/>
  <c r="J15"/>
  <c r="D20"/>
  <c r="D46" s="1"/>
  <c r="D50" s="1"/>
  <c r="F38"/>
  <c r="D10"/>
  <c r="C15"/>
  <c r="C46" s="1"/>
  <c r="C50" s="1"/>
  <c r="C20"/>
  <c r="J50" i="184"/>
  <c r="J15"/>
  <c r="F38"/>
  <c r="D10"/>
  <c r="C15"/>
  <c r="C46" s="1"/>
  <c r="C50" s="1"/>
  <c r="C20"/>
  <c r="J50" i="183"/>
  <c r="J15"/>
  <c r="D20"/>
  <c r="D46" s="1"/>
  <c r="D50" s="1"/>
  <c r="D10"/>
  <c r="F38" s="1"/>
  <c r="C15"/>
  <c r="C20"/>
  <c r="J45" i="181"/>
  <c r="I45"/>
  <c r="J44"/>
  <c r="I44"/>
  <c r="J43"/>
  <c r="I43"/>
  <c r="H43"/>
  <c r="G43"/>
  <c r="D43"/>
  <c r="J42"/>
  <c r="I42"/>
  <c r="H42"/>
  <c r="G42"/>
  <c r="D42"/>
  <c r="J41"/>
  <c r="I41"/>
  <c r="H41"/>
  <c r="G41"/>
  <c r="D41"/>
  <c r="J40"/>
  <c r="I40"/>
  <c r="H40"/>
  <c r="G40"/>
  <c r="D40"/>
  <c r="J39"/>
  <c r="I39"/>
  <c r="H39"/>
  <c r="G39"/>
  <c r="C39"/>
  <c r="D39" s="1"/>
  <c r="D38"/>
  <c r="F38" s="1"/>
  <c r="J37"/>
  <c r="I37"/>
  <c r="H37"/>
  <c r="G37"/>
  <c r="D37"/>
  <c r="D36"/>
  <c r="J35"/>
  <c r="I35"/>
  <c r="H35"/>
  <c r="G35"/>
  <c r="D35"/>
  <c r="D34"/>
  <c r="F34" s="1"/>
  <c r="D33"/>
  <c r="C33"/>
  <c r="D32"/>
  <c r="F32" s="1"/>
  <c r="J31"/>
  <c r="I31"/>
  <c r="H31"/>
  <c r="G31"/>
  <c r="C31"/>
  <c r="D31" s="1"/>
  <c r="J30"/>
  <c r="I30"/>
  <c r="H30"/>
  <c r="C30"/>
  <c r="D30" s="1"/>
  <c r="J29"/>
  <c r="I29"/>
  <c r="H29"/>
  <c r="G29"/>
  <c r="G30" s="1"/>
  <c r="D29"/>
  <c r="D28" s="1"/>
  <c r="C29"/>
  <c r="C28"/>
  <c r="J27"/>
  <c r="I27"/>
  <c r="H27"/>
  <c r="G27"/>
  <c r="C27"/>
  <c r="D27" s="1"/>
  <c r="J26"/>
  <c r="I26"/>
  <c r="H26"/>
  <c r="G26"/>
  <c r="C26"/>
  <c r="D26" s="1"/>
  <c r="J25"/>
  <c r="I25"/>
  <c r="H25"/>
  <c r="G25"/>
  <c r="C25"/>
  <c r="D25" s="1"/>
  <c r="J24"/>
  <c r="I24"/>
  <c r="H24"/>
  <c r="G24"/>
  <c r="C24"/>
  <c r="D24" s="1"/>
  <c r="J23"/>
  <c r="I23"/>
  <c r="H23"/>
  <c r="G23"/>
  <c r="C23"/>
  <c r="D23" s="1"/>
  <c r="J22"/>
  <c r="I22"/>
  <c r="H22"/>
  <c r="C22"/>
  <c r="D22" s="1"/>
  <c r="J21"/>
  <c r="J20" s="1"/>
  <c r="I21"/>
  <c r="I20" s="1"/>
  <c r="H21"/>
  <c r="G21"/>
  <c r="G22" s="1"/>
  <c r="G20" s="1"/>
  <c r="C21"/>
  <c r="D21" s="1"/>
  <c r="D20" s="1"/>
  <c r="H20"/>
  <c r="F20"/>
  <c r="C20"/>
  <c r="J19"/>
  <c r="I19"/>
  <c r="H19"/>
  <c r="G19"/>
  <c r="J18"/>
  <c r="I18"/>
  <c r="H18"/>
  <c r="G18"/>
  <c r="C18"/>
  <c r="D18" s="1"/>
  <c r="D15" s="1"/>
  <c r="D46" s="1"/>
  <c r="D50" s="1"/>
  <c r="J17"/>
  <c r="I17"/>
  <c r="I15" s="1"/>
  <c r="H17"/>
  <c r="D17"/>
  <c r="C17"/>
  <c r="J16"/>
  <c r="I16"/>
  <c r="H16"/>
  <c r="G16"/>
  <c r="D16"/>
  <c r="C16"/>
  <c r="J15"/>
  <c r="H15"/>
  <c r="G15"/>
  <c r="F15"/>
  <c r="C15"/>
  <c r="C46" s="1"/>
  <c r="C50" s="1"/>
  <c r="J13"/>
  <c r="J10"/>
  <c r="I10"/>
  <c r="D10"/>
  <c r="D47" s="1"/>
  <c r="C10"/>
  <c r="C47" s="1"/>
  <c r="H8"/>
  <c r="J38" i="266" l="1"/>
  <c r="H38"/>
  <c r="I38"/>
  <c r="G38"/>
  <c r="C46"/>
  <c r="D47"/>
  <c r="F36"/>
  <c r="F32"/>
  <c r="F34"/>
  <c r="D50" i="265"/>
  <c r="D47"/>
  <c r="I33"/>
  <c r="I28" s="1"/>
  <c r="I46" s="1"/>
  <c r="I47" s="1"/>
  <c r="G33"/>
  <c r="G28" s="1"/>
  <c r="G46" s="1"/>
  <c r="G47" s="1"/>
  <c r="J33"/>
  <c r="J28" s="1"/>
  <c r="J46" s="1"/>
  <c r="J47" s="1"/>
  <c r="H28"/>
  <c r="H46" s="1"/>
  <c r="F36" i="264"/>
  <c r="F32"/>
  <c r="D46"/>
  <c r="D50" s="1"/>
  <c r="F38"/>
  <c r="F34"/>
  <c r="G33" i="263"/>
  <c r="G28" s="1"/>
  <c r="G46" s="1"/>
  <c r="G47" s="1"/>
  <c r="J33"/>
  <c r="J28"/>
  <c r="J46" s="1"/>
  <c r="J47" s="1"/>
  <c r="D47"/>
  <c r="I33"/>
  <c r="I28" s="1"/>
  <c r="I46" s="1"/>
  <c r="I47" s="1"/>
  <c r="H28"/>
  <c r="H46" s="1"/>
  <c r="G33" i="262"/>
  <c r="G28" s="1"/>
  <c r="G46" s="1"/>
  <c r="G47" s="1"/>
  <c r="J33"/>
  <c r="J28"/>
  <c r="J46" s="1"/>
  <c r="J47" s="1"/>
  <c r="I33"/>
  <c r="I28" s="1"/>
  <c r="I46" s="1"/>
  <c r="I47" s="1"/>
  <c r="H33"/>
  <c r="H28"/>
  <c r="H46" s="1"/>
  <c r="G33" i="261"/>
  <c r="G28" s="1"/>
  <c r="G46" s="1"/>
  <c r="G47" s="1"/>
  <c r="J33"/>
  <c r="J28" s="1"/>
  <c r="J46" s="1"/>
  <c r="J47" s="1"/>
  <c r="I33"/>
  <c r="I28" s="1"/>
  <c r="I46" s="1"/>
  <c r="I47" s="1"/>
  <c r="H33"/>
  <c r="H28"/>
  <c r="H46" s="1"/>
  <c r="G33" i="260"/>
  <c r="G28" s="1"/>
  <c r="G46" s="1"/>
  <c r="G47" s="1"/>
  <c r="J33"/>
  <c r="J28" s="1"/>
  <c r="J46" s="1"/>
  <c r="J47" s="1"/>
  <c r="I33"/>
  <c r="I28" s="1"/>
  <c r="I46" s="1"/>
  <c r="I47" s="1"/>
  <c r="H33"/>
  <c r="H28"/>
  <c r="H46" s="1"/>
  <c r="J33" i="259"/>
  <c r="I33"/>
  <c r="J28"/>
  <c r="J46" s="1"/>
  <c r="J47" s="1"/>
  <c r="H33"/>
  <c r="G33"/>
  <c r="G28" s="1"/>
  <c r="G46" s="1"/>
  <c r="G47" s="1"/>
  <c r="I28"/>
  <c r="I46" s="1"/>
  <c r="I47" s="1"/>
  <c r="H28"/>
  <c r="H46" s="1"/>
  <c r="G33" i="258"/>
  <c r="G28" s="1"/>
  <c r="G46" s="1"/>
  <c r="G47" s="1"/>
  <c r="J33"/>
  <c r="J28" s="1"/>
  <c r="J46" s="1"/>
  <c r="J47" s="1"/>
  <c r="I33"/>
  <c r="I28" s="1"/>
  <c r="I46" s="1"/>
  <c r="I47" s="1"/>
  <c r="H33"/>
  <c r="D47"/>
  <c r="H28"/>
  <c r="H46" s="1"/>
  <c r="J38" i="257"/>
  <c r="H38"/>
  <c r="I38"/>
  <c r="G38"/>
  <c r="C47"/>
  <c r="D47"/>
  <c r="F36"/>
  <c r="F32"/>
  <c r="F34"/>
  <c r="G33" i="256"/>
  <c r="G28" s="1"/>
  <c r="G46" s="1"/>
  <c r="G47" s="1"/>
  <c r="J33"/>
  <c r="J28" s="1"/>
  <c r="J46" s="1"/>
  <c r="J47" s="1"/>
  <c r="I33"/>
  <c r="I28" s="1"/>
  <c r="I46" s="1"/>
  <c r="I47" s="1"/>
  <c r="H33"/>
  <c r="H28"/>
  <c r="H46" s="1"/>
  <c r="G33" i="255"/>
  <c r="G28" s="1"/>
  <c r="G46" s="1"/>
  <c r="G47" s="1"/>
  <c r="J33"/>
  <c r="J28"/>
  <c r="J46" s="1"/>
  <c r="J47" s="1"/>
  <c r="I33"/>
  <c r="I28" s="1"/>
  <c r="I46" s="1"/>
  <c r="I47" s="1"/>
  <c r="H33"/>
  <c r="D47"/>
  <c r="H28"/>
  <c r="H46" s="1"/>
  <c r="G33" i="254"/>
  <c r="G28" s="1"/>
  <c r="G46" s="1"/>
  <c r="G47" s="1"/>
  <c r="J33"/>
  <c r="J28"/>
  <c r="J46" s="1"/>
  <c r="J47" s="1"/>
  <c r="I33"/>
  <c r="I28" s="1"/>
  <c r="I46" s="1"/>
  <c r="I47" s="1"/>
  <c r="H33"/>
  <c r="H28"/>
  <c r="H46" s="1"/>
  <c r="G33" i="253"/>
  <c r="G28" s="1"/>
  <c r="G46" s="1"/>
  <c r="G47" s="1"/>
  <c r="J33"/>
  <c r="J28"/>
  <c r="J46" s="1"/>
  <c r="J47" s="1"/>
  <c r="I33"/>
  <c r="I28" s="1"/>
  <c r="I46" s="1"/>
  <c r="I47" s="1"/>
  <c r="H33"/>
  <c r="D47"/>
  <c r="H28"/>
  <c r="H46" s="1"/>
  <c r="J33" i="252"/>
  <c r="G33"/>
  <c r="G28" s="1"/>
  <c r="G46" s="1"/>
  <c r="G47" s="1"/>
  <c r="D47"/>
  <c r="I33"/>
  <c r="I28" s="1"/>
  <c r="I46" s="1"/>
  <c r="I47" s="1"/>
  <c r="H33"/>
  <c r="H28" s="1"/>
  <c r="H46" s="1"/>
  <c r="J28"/>
  <c r="J46" s="1"/>
  <c r="J47" s="1"/>
  <c r="D47" i="251"/>
  <c r="F36"/>
  <c r="F34"/>
  <c r="F38"/>
  <c r="F32"/>
  <c r="D47" i="250"/>
  <c r="F38"/>
  <c r="F34"/>
  <c r="I32"/>
  <c r="G32"/>
  <c r="J32"/>
  <c r="H32"/>
  <c r="F36"/>
  <c r="I36" i="249"/>
  <c r="I33" s="1"/>
  <c r="I28" s="1"/>
  <c r="I46" s="1"/>
  <c r="G36"/>
  <c r="J36"/>
  <c r="H36"/>
  <c r="D47"/>
  <c r="H33"/>
  <c r="G33"/>
  <c r="G28" s="1"/>
  <c r="G46" s="1"/>
  <c r="G47" s="1"/>
  <c r="F33"/>
  <c r="F28" s="1"/>
  <c r="F46" s="1"/>
  <c r="J33"/>
  <c r="J28" s="1"/>
  <c r="J46" s="1"/>
  <c r="J47" s="1"/>
  <c r="H28"/>
  <c r="H46" s="1"/>
  <c r="J38" i="248"/>
  <c r="H38"/>
  <c r="I38"/>
  <c r="G38"/>
  <c r="C46"/>
  <c r="D47"/>
  <c r="F36"/>
  <c r="F32"/>
  <c r="F34"/>
  <c r="C50" i="247"/>
  <c r="C47"/>
  <c r="D50"/>
  <c r="D47"/>
  <c r="J34"/>
  <c r="J33" s="1"/>
  <c r="J28" s="1"/>
  <c r="J46" s="1"/>
  <c r="J47" s="1"/>
  <c r="H34"/>
  <c r="H33" s="1"/>
  <c r="F33"/>
  <c r="F28" s="1"/>
  <c r="F46" s="1"/>
  <c r="I34"/>
  <c r="I33" s="1"/>
  <c r="G34"/>
  <c r="G33" s="1"/>
  <c r="G28" s="1"/>
  <c r="G46" s="1"/>
  <c r="G47" s="1"/>
  <c r="I28"/>
  <c r="I46" s="1"/>
  <c r="I47" s="1"/>
  <c r="H28"/>
  <c r="H46" s="1"/>
  <c r="D47" i="246"/>
  <c r="F36"/>
  <c r="F32"/>
  <c r="F34"/>
  <c r="C46"/>
  <c r="F38"/>
  <c r="D47" i="245"/>
  <c r="F36"/>
  <c r="F32"/>
  <c r="F34"/>
  <c r="C46"/>
  <c r="F38"/>
  <c r="D50" i="244"/>
  <c r="D47"/>
  <c r="J34"/>
  <c r="J33" s="1"/>
  <c r="J28" s="1"/>
  <c r="J46" s="1"/>
  <c r="J47" s="1"/>
  <c r="H34"/>
  <c r="H33" s="1"/>
  <c r="F33"/>
  <c r="F28" s="1"/>
  <c r="F46" s="1"/>
  <c r="I34"/>
  <c r="I33" s="1"/>
  <c r="I28" s="1"/>
  <c r="I46" s="1"/>
  <c r="I47" s="1"/>
  <c r="G34"/>
  <c r="G33" s="1"/>
  <c r="G28" s="1"/>
  <c r="G46" s="1"/>
  <c r="G47" s="1"/>
  <c r="C50"/>
  <c r="C47"/>
  <c r="H28"/>
  <c r="H46" s="1"/>
  <c r="D47" i="243"/>
  <c r="F36"/>
  <c r="F32"/>
  <c r="F34"/>
  <c r="C46"/>
  <c r="F38"/>
  <c r="F36" i="242"/>
  <c r="J38"/>
  <c r="H38"/>
  <c r="I38"/>
  <c r="G38"/>
  <c r="F34"/>
  <c r="F32"/>
  <c r="J38" i="241"/>
  <c r="H38"/>
  <c r="I38"/>
  <c r="G38"/>
  <c r="C47"/>
  <c r="D47"/>
  <c r="F36"/>
  <c r="F32"/>
  <c r="F34"/>
  <c r="D47" i="240"/>
  <c r="F36"/>
  <c r="F34"/>
  <c r="F38"/>
  <c r="F32"/>
  <c r="G33" i="239"/>
  <c r="G28" s="1"/>
  <c r="G46" s="1"/>
  <c r="G47" s="1"/>
  <c r="J33"/>
  <c r="J28" s="1"/>
  <c r="J46" s="1"/>
  <c r="J47" s="1"/>
  <c r="I33"/>
  <c r="I28" s="1"/>
  <c r="I46" s="1"/>
  <c r="I47" s="1"/>
  <c r="H33"/>
  <c r="D47"/>
  <c r="H28"/>
  <c r="H46" s="1"/>
  <c r="D50" i="238"/>
  <c r="D47"/>
  <c r="I36"/>
  <c r="I33" s="1"/>
  <c r="I28" s="1"/>
  <c r="I46" s="1"/>
  <c r="I47" s="1"/>
  <c r="G36"/>
  <c r="J36"/>
  <c r="H36"/>
  <c r="H33" s="1"/>
  <c r="H28" s="1"/>
  <c r="H46" s="1"/>
  <c r="G33"/>
  <c r="G28" s="1"/>
  <c r="G46" s="1"/>
  <c r="G47" s="1"/>
  <c r="F33"/>
  <c r="F28" s="1"/>
  <c r="F46" s="1"/>
  <c r="J33"/>
  <c r="J28" s="1"/>
  <c r="J46" s="1"/>
  <c r="J47" s="1"/>
  <c r="I36" i="237"/>
  <c r="G36"/>
  <c r="J36"/>
  <c r="H36"/>
  <c r="I33"/>
  <c r="I28" s="1"/>
  <c r="I46" s="1"/>
  <c r="I47" s="1"/>
  <c r="H33"/>
  <c r="G33"/>
  <c r="G28" s="1"/>
  <c r="G46" s="1"/>
  <c r="G47" s="1"/>
  <c r="F33"/>
  <c r="F28" s="1"/>
  <c r="F46" s="1"/>
  <c r="J33"/>
  <c r="J28" s="1"/>
  <c r="J46" s="1"/>
  <c r="J47" s="1"/>
  <c r="H28"/>
  <c r="H46" s="1"/>
  <c r="F36" i="236"/>
  <c r="F38"/>
  <c r="F34"/>
  <c r="F32"/>
  <c r="J34" i="235"/>
  <c r="H34"/>
  <c r="I34"/>
  <c r="G34"/>
  <c r="D47"/>
  <c r="F36"/>
  <c r="F32"/>
  <c r="C47"/>
  <c r="F38"/>
  <c r="D50" i="234"/>
  <c r="D47"/>
  <c r="I36"/>
  <c r="G36"/>
  <c r="J36"/>
  <c r="H36"/>
  <c r="I33"/>
  <c r="I28" s="1"/>
  <c r="I46" s="1"/>
  <c r="I47" s="1"/>
  <c r="H33"/>
  <c r="G33"/>
  <c r="G28" s="1"/>
  <c r="G46" s="1"/>
  <c r="G47" s="1"/>
  <c r="F33"/>
  <c r="F28" s="1"/>
  <c r="F46" s="1"/>
  <c r="J33"/>
  <c r="J28" s="1"/>
  <c r="J46" s="1"/>
  <c r="J47" s="1"/>
  <c r="H28"/>
  <c r="H46" s="1"/>
  <c r="D47" i="233"/>
  <c r="F36"/>
  <c r="F32"/>
  <c r="F34"/>
  <c r="C46"/>
  <c r="F38"/>
  <c r="G33" i="232"/>
  <c r="G28" s="1"/>
  <c r="G46" s="1"/>
  <c r="G47" s="1"/>
  <c r="J33"/>
  <c r="J28" s="1"/>
  <c r="J46" s="1"/>
  <c r="J47" s="1"/>
  <c r="I33"/>
  <c r="I28" s="1"/>
  <c r="I46" s="1"/>
  <c r="I47" s="1"/>
  <c r="H33"/>
  <c r="D47"/>
  <c r="H28"/>
  <c r="H46" s="1"/>
  <c r="I36" i="231"/>
  <c r="G36"/>
  <c r="J36"/>
  <c r="H36"/>
  <c r="G33"/>
  <c r="G28" s="1"/>
  <c r="G46" s="1"/>
  <c r="G47" s="1"/>
  <c r="F33"/>
  <c r="F28" s="1"/>
  <c r="F46" s="1"/>
  <c r="J33"/>
  <c r="J28" s="1"/>
  <c r="J46" s="1"/>
  <c r="J47" s="1"/>
  <c r="I33"/>
  <c r="I28" s="1"/>
  <c r="I46" s="1"/>
  <c r="I47" s="1"/>
  <c r="H33"/>
  <c r="H28" s="1"/>
  <c r="H46" s="1"/>
  <c r="C50" i="230"/>
  <c r="C47"/>
  <c r="D50"/>
  <c r="D47"/>
  <c r="J34"/>
  <c r="J33" s="1"/>
  <c r="J28" s="1"/>
  <c r="J46" s="1"/>
  <c r="J47" s="1"/>
  <c r="H34"/>
  <c r="H33" s="1"/>
  <c r="F33"/>
  <c r="F28" s="1"/>
  <c r="F46" s="1"/>
  <c r="I34"/>
  <c r="I33" s="1"/>
  <c r="G34"/>
  <c r="G33" s="1"/>
  <c r="G28" s="1"/>
  <c r="G46" s="1"/>
  <c r="G47" s="1"/>
  <c r="I28"/>
  <c r="I46" s="1"/>
  <c r="I47" s="1"/>
  <c r="H28"/>
  <c r="H46" s="1"/>
  <c r="H33" i="229"/>
  <c r="G33"/>
  <c r="G28" s="1"/>
  <c r="G46" s="1"/>
  <c r="G47" s="1"/>
  <c r="J33"/>
  <c r="J28" s="1"/>
  <c r="J46" s="1"/>
  <c r="J47" s="1"/>
  <c r="I33"/>
  <c r="I28"/>
  <c r="I46" s="1"/>
  <c r="I47" s="1"/>
  <c r="H28"/>
  <c r="H46" s="1"/>
  <c r="C50" i="228"/>
  <c r="C47"/>
  <c r="D50"/>
  <c r="D47"/>
  <c r="I34"/>
  <c r="G34"/>
  <c r="J34"/>
  <c r="H34"/>
  <c r="F33"/>
  <c r="F28" s="1"/>
  <c r="F46" s="1"/>
  <c r="I38"/>
  <c r="G38"/>
  <c r="J38"/>
  <c r="H38"/>
  <c r="D50" i="227"/>
  <c r="D47"/>
  <c r="C50"/>
  <c r="C47"/>
  <c r="I34"/>
  <c r="G34"/>
  <c r="J34"/>
  <c r="H34"/>
  <c r="F33"/>
  <c r="F28" s="1"/>
  <c r="F46" s="1"/>
  <c r="I38"/>
  <c r="G38"/>
  <c r="J38"/>
  <c r="H38"/>
  <c r="D50" i="226"/>
  <c r="D47"/>
  <c r="J36"/>
  <c r="J33" s="1"/>
  <c r="J28" s="1"/>
  <c r="J46" s="1"/>
  <c r="J47" s="1"/>
  <c r="H36"/>
  <c r="H33" s="1"/>
  <c r="H28" s="1"/>
  <c r="H46" s="1"/>
  <c r="I36"/>
  <c r="G36"/>
  <c r="G33"/>
  <c r="G28" s="1"/>
  <c r="G46" s="1"/>
  <c r="G47" s="1"/>
  <c r="I33"/>
  <c r="I28" s="1"/>
  <c r="I46" s="1"/>
  <c r="I47" s="1"/>
  <c r="D47" i="225"/>
  <c r="J36"/>
  <c r="H36"/>
  <c r="H33" s="1"/>
  <c r="H28" s="1"/>
  <c r="H46" s="1"/>
  <c r="I36"/>
  <c r="G36"/>
  <c r="G33" s="1"/>
  <c r="G28" s="1"/>
  <c r="G46" s="1"/>
  <c r="G47" s="1"/>
  <c r="F33"/>
  <c r="F28" s="1"/>
  <c r="F46" s="1"/>
  <c r="J33"/>
  <c r="J28" s="1"/>
  <c r="J46" s="1"/>
  <c r="J47" s="1"/>
  <c r="I33"/>
  <c r="I28" s="1"/>
  <c r="I46" s="1"/>
  <c r="I47" s="1"/>
  <c r="J32" i="224"/>
  <c r="H32"/>
  <c r="I32"/>
  <c r="G32"/>
  <c r="F38"/>
  <c r="D47"/>
  <c r="F36"/>
  <c r="F34"/>
  <c r="D50" i="223"/>
  <c r="D47"/>
  <c r="C50"/>
  <c r="C47"/>
  <c r="I34"/>
  <c r="G34"/>
  <c r="J34"/>
  <c r="H34"/>
  <c r="F33"/>
  <c r="F28" s="1"/>
  <c r="F46" s="1"/>
  <c r="I38"/>
  <c r="G38"/>
  <c r="J38"/>
  <c r="H38"/>
  <c r="I36" i="222"/>
  <c r="G36"/>
  <c r="G33" s="1"/>
  <c r="G28" s="1"/>
  <c r="G46" s="1"/>
  <c r="G47" s="1"/>
  <c r="J36"/>
  <c r="J33" s="1"/>
  <c r="J28" s="1"/>
  <c r="J46" s="1"/>
  <c r="J47" s="1"/>
  <c r="H36"/>
  <c r="I33"/>
  <c r="I28" s="1"/>
  <c r="I46" s="1"/>
  <c r="I47" s="1"/>
  <c r="H33"/>
  <c r="D47"/>
  <c r="H28"/>
  <c r="H46" s="1"/>
  <c r="G33" i="221"/>
  <c r="G28" s="1"/>
  <c r="G46" s="1"/>
  <c r="G47" s="1"/>
  <c r="J33"/>
  <c r="J28"/>
  <c r="J46" s="1"/>
  <c r="J47" s="1"/>
  <c r="I33"/>
  <c r="I28" s="1"/>
  <c r="I46" s="1"/>
  <c r="I47" s="1"/>
  <c r="H33"/>
  <c r="H28"/>
  <c r="H46" s="1"/>
  <c r="D47" i="220"/>
  <c r="F36"/>
  <c r="F32"/>
  <c r="F34"/>
  <c r="C46"/>
  <c r="F38"/>
  <c r="G33" i="219"/>
  <c r="G28" s="1"/>
  <c r="G46" s="1"/>
  <c r="G47" s="1"/>
  <c r="J33"/>
  <c r="J28"/>
  <c r="J46" s="1"/>
  <c r="J47" s="1"/>
  <c r="I33"/>
  <c r="I28" s="1"/>
  <c r="I46" s="1"/>
  <c r="I47" s="1"/>
  <c r="H33"/>
  <c r="D47"/>
  <c r="H28"/>
  <c r="H46" s="1"/>
  <c r="I32" i="218"/>
  <c r="G32"/>
  <c r="J32"/>
  <c r="H32"/>
  <c r="F38"/>
  <c r="D47"/>
  <c r="F36"/>
  <c r="F34"/>
  <c r="D50" i="217"/>
  <c r="D47"/>
  <c r="I33"/>
  <c r="I28" s="1"/>
  <c r="I46" s="1"/>
  <c r="I47" s="1"/>
  <c r="G33"/>
  <c r="G28" s="1"/>
  <c r="G46" s="1"/>
  <c r="G47" s="1"/>
  <c r="J33"/>
  <c r="J28" s="1"/>
  <c r="J46" s="1"/>
  <c r="J47" s="1"/>
  <c r="H28"/>
  <c r="H46" s="1"/>
  <c r="J38" i="216"/>
  <c r="H38"/>
  <c r="I38"/>
  <c r="G38"/>
  <c r="C47"/>
  <c r="D47"/>
  <c r="F36"/>
  <c r="F32"/>
  <c r="F34"/>
  <c r="D47" i="215"/>
  <c r="F36"/>
  <c r="F32"/>
  <c r="J38"/>
  <c r="H38"/>
  <c r="I38"/>
  <c r="G38"/>
  <c r="J34"/>
  <c r="H34"/>
  <c r="F33"/>
  <c r="I34"/>
  <c r="G34"/>
  <c r="C50" i="214"/>
  <c r="C47"/>
  <c r="D50"/>
  <c r="D47"/>
  <c r="J34"/>
  <c r="J33" s="1"/>
  <c r="J28" s="1"/>
  <c r="J46" s="1"/>
  <c r="J47" s="1"/>
  <c r="H34"/>
  <c r="H33" s="1"/>
  <c r="F33"/>
  <c r="F28" s="1"/>
  <c r="F46" s="1"/>
  <c r="I34"/>
  <c r="I33" s="1"/>
  <c r="G34"/>
  <c r="G33" s="1"/>
  <c r="G28" s="1"/>
  <c r="G46" s="1"/>
  <c r="G47" s="1"/>
  <c r="I28"/>
  <c r="I46" s="1"/>
  <c r="I47" s="1"/>
  <c r="H28"/>
  <c r="H46" s="1"/>
  <c r="D47" i="213"/>
  <c r="F36"/>
  <c r="F34"/>
  <c r="F32"/>
  <c r="J38"/>
  <c r="H38"/>
  <c r="I38"/>
  <c r="G38"/>
  <c r="C47"/>
  <c r="D50" i="212"/>
  <c r="D47"/>
  <c r="I36"/>
  <c r="I33" s="1"/>
  <c r="I28" s="1"/>
  <c r="I46" s="1"/>
  <c r="I47" s="1"/>
  <c r="G36"/>
  <c r="J36"/>
  <c r="J33" s="1"/>
  <c r="J28" s="1"/>
  <c r="J46" s="1"/>
  <c r="J47" s="1"/>
  <c r="H36"/>
  <c r="H33"/>
  <c r="H28" s="1"/>
  <c r="H46" s="1"/>
  <c r="G33"/>
  <c r="G28" s="1"/>
  <c r="G46" s="1"/>
  <c r="G47" s="1"/>
  <c r="F33"/>
  <c r="F28" s="1"/>
  <c r="F46" s="1"/>
  <c r="G33" i="211"/>
  <c r="G28" s="1"/>
  <c r="G46" s="1"/>
  <c r="G47" s="1"/>
  <c r="J33"/>
  <c r="J28"/>
  <c r="J46" s="1"/>
  <c r="J47" s="1"/>
  <c r="I33"/>
  <c r="I28" s="1"/>
  <c r="I46" s="1"/>
  <c r="I47" s="1"/>
  <c r="H33"/>
  <c r="H28"/>
  <c r="H46" s="1"/>
  <c r="G33" i="210"/>
  <c r="G28" s="1"/>
  <c r="G46" s="1"/>
  <c r="G47" s="1"/>
  <c r="J33"/>
  <c r="J28"/>
  <c r="J46" s="1"/>
  <c r="J47" s="1"/>
  <c r="I33"/>
  <c r="I28" s="1"/>
  <c r="I46" s="1"/>
  <c r="I47" s="1"/>
  <c r="H33"/>
  <c r="D47"/>
  <c r="H28"/>
  <c r="H46" s="1"/>
  <c r="J38" i="208"/>
  <c r="H38"/>
  <c r="I38"/>
  <c r="G38"/>
  <c r="C47"/>
  <c r="D47"/>
  <c r="F36"/>
  <c r="F32"/>
  <c r="F34"/>
  <c r="I36" i="207"/>
  <c r="G36"/>
  <c r="G33" s="1"/>
  <c r="G28" s="1"/>
  <c r="G46" s="1"/>
  <c r="G47" s="1"/>
  <c r="J36"/>
  <c r="J33" s="1"/>
  <c r="J28" s="1"/>
  <c r="J46" s="1"/>
  <c r="J47" s="1"/>
  <c r="H36"/>
  <c r="I33"/>
  <c r="I28" s="1"/>
  <c r="I46" s="1"/>
  <c r="I47" s="1"/>
  <c r="H33"/>
  <c r="D47"/>
  <c r="H28"/>
  <c r="H46" s="1"/>
  <c r="D50" i="206"/>
  <c r="D47"/>
  <c r="J32"/>
  <c r="J28" s="1"/>
  <c r="J46" s="1"/>
  <c r="J47" s="1"/>
  <c r="H32"/>
  <c r="F28"/>
  <c r="F46" s="1"/>
  <c r="G32"/>
  <c r="I31"/>
  <c r="I27" s="1"/>
  <c r="G33"/>
  <c r="H33"/>
  <c r="I32"/>
  <c r="G38" i="205"/>
  <c r="I37"/>
  <c r="J38"/>
  <c r="H38"/>
  <c r="J32"/>
  <c r="H32"/>
  <c r="G32"/>
  <c r="I31"/>
  <c r="D47"/>
  <c r="G34"/>
  <c r="I33"/>
  <c r="J34"/>
  <c r="H34"/>
  <c r="F33"/>
  <c r="F28" s="1"/>
  <c r="F46" s="1"/>
  <c r="J36"/>
  <c r="H36"/>
  <c r="G36"/>
  <c r="I35"/>
  <c r="G38" i="204"/>
  <c r="I37"/>
  <c r="J38"/>
  <c r="H38"/>
  <c r="G34"/>
  <c r="I33"/>
  <c r="J34"/>
  <c r="H34"/>
  <c r="F33"/>
  <c r="D47"/>
  <c r="J36"/>
  <c r="H36"/>
  <c r="G36"/>
  <c r="I35"/>
  <c r="J32"/>
  <c r="H32"/>
  <c r="F28"/>
  <c r="F46" s="1"/>
  <c r="G32"/>
  <c r="I31"/>
  <c r="G38" i="203"/>
  <c r="I37"/>
  <c r="J38"/>
  <c r="H38"/>
  <c r="G34"/>
  <c r="G33" s="1"/>
  <c r="G28" s="1"/>
  <c r="G46" s="1"/>
  <c r="G47" s="1"/>
  <c r="I33"/>
  <c r="I32" s="1"/>
  <c r="I27" s="1"/>
  <c r="I46" s="1"/>
  <c r="J34"/>
  <c r="J33" s="1"/>
  <c r="J28" s="1"/>
  <c r="J46" s="1"/>
  <c r="J47" s="1"/>
  <c r="H34"/>
  <c r="H33" s="1"/>
  <c r="F33"/>
  <c r="F28" s="1"/>
  <c r="F46" s="1"/>
  <c r="C47"/>
  <c r="D46"/>
  <c r="H28"/>
  <c r="H46" s="1"/>
  <c r="D50" i="202"/>
  <c r="D47"/>
  <c r="G38"/>
  <c r="I37"/>
  <c r="J38"/>
  <c r="H38"/>
  <c r="J32"/>
  <c r="H32"/>
  <c r="G32"/>
  <c r="I31"/>
  <c r="G34"/>
  <c r="I33"/>
  <c r="J34"/>
  <c r="H34"/>
  <c r="H33" s="1"/>
  <c r="F33"/>
  <c r="F28" s="1"/>
  <c r="F46" s="1"/>
  <c r="J36"/>
  <c r="H36"/>
  <c r="G36"/>
  <c r="I35"/>
  <c r="C50" i="201"/>
  <c r="C47"/>
  <c r="G36"/>
  <c r="I35"/>
  <c r="J36"/>
  <c r="H36"/>
  <c r="G33"/>
  <c r="H33"/>
  <c r="D47"/>
  <c r="G32"/>
  <c r="I31"/>
  <c r="J32"/>
  <c r="H32"/>
  <c r="H28" s="1"/>
  <c r="H46" s="1"/>
  <c r="I32"/>
  <c r="F33"/>
  <c r="F28" s="1"/>
  <c r="F46" s="1"/>
  <c r="J33"/>
  <c r="G38" i="200"/>
  <c r="I37"/>
  <c r="J38"/>
  <c r="H38"/>
  <c r="G34"/>
  <c r="I33"/>
  <c r="J34"/>
  <c r="H34"/>
  <c r="F33"/>
  <c r="D47"/>
  <c r="J36"/>
  <c r="H36"/>
  <c r="G36"/>
  <c r="I35"/>
  <c r="J32"/>
  <c r="H32"/>
  <c r="F28"/>
  <c r="F46" s="1"/>
  <c r="G32"/>
  <c r="I31"/>
  <c r="J36" i="199"/>
  <c r="H36"/>
  <c r="G36"/>
  <c r="I35"/>
  <c r="J32"/>
  <c r="H32"/>
  <c r="G32"/>
  <c r="I31"/>
  <c r="G38"/>
  <c r="I37"/>
  <c r="J38"/>
  <c r="H38"/>
  <c r="G34"/>
  <c r="G33" s="1"/>
  <c r="I33"/>
  <c r="I32" s="1"/>
  <c r="J34"/>
  <c r="J33" s="1"/>
  <c r="H34"/>
  <c r="H33" s="1"/>
  <c r="F33"/>
  <c r="F28" s="1"/>
  <c r="F46" s="1"/>
  <c r="G38" i="198"/>
  <c r="I37"/>
  <c r="J38"/>
  <c r="H38"/>
  <c r="G34"/>
  <c r="I33"/>
  <c r="J34"/>
  <c r="H34"/>
  <c r="F33"/>
  <c r="D47"/>
  <c r="J36"/>
  <c r="H36"/>
  <c r="G36"/>
  <c r="I35"/>
  <c r="J32"/>
  <c r="H32"/>
  <c r="F28"/>
  <c r="F46" s="1"/>
  <c r="G32"/>
  <c r="I31"/>
  <c r="D50" i="197"/>
  <c r="D47"/>
  <c r="G38"/>
  <c r="I37"/>
  <c r="J38"/>
  <c r="H38"/>
  <c r="J32"/>
  <c r="H32"/>
  <c r="G32"/>
  <c r="I31"/>
  <c r="G34"/>
  <c r="I33"/>
  <c r="J34"/>
  <c r="H34"/>
  <c r="H33" s="1"/>
  <c r="F33"/>
  <c r="F28" s="1"/>
  <c r="F46" s="1"/>
  <c r="J36"/>
  <c r="H36"/>
  <c r="G36"/>
  <c r="I35"/>
  <c r="G38" i="196"/>
  <c r="I37"/>
  <c r="J38"/>
  <c r="H38"/>
  <c r="G34"/>
  <c r="I33"/>
  <c r="J34"/>
  <c r="H34"/>
  <c r="F33"/>
  <c r="F28" s="1"/>
  <c r="F46" s="1"/>
  <c r="J32"/>
  <c r="H32"/>
  <c r="G32"/>
  <c r="I31"/>
  <c r="J36"/>
  <c r="H36"/>
  <c r="G36"/>
  <c r="I35"/>
  <c r="D46"/>
  <c r="G38" i="195"/>
  <c r="I37"/>
  <c r="J38"/>
  <c r="H38"/>
  <c r="G34"/>
  <c r="I33"/>
  <c r="J34"/>
  <c r="H34"/>
  <c r="F33"/>
  <c r="D47"/>
  <c r="J36"/>
  <c r="H36"/>
  <c r="G36"/>
  <c r="I35"/>
  <c r="J32"/>
  <c r="H32"/>
  <c r="F28"/>
  <c r="F46" s="1"/>
  <c r="G32"/>
  <c r="I31"/>
  <c r="D47" i="194"/>
  <c r="F36"/>
  <c r="F32"/>
  <c r="F34"/>
  <c r="C46"/>
  <c r="F38"/>
  <c r="G33" i="193"/>
  <c r="G28" s="1"/>
  <c r="G46" s="1"/>
  <c r="G47" s="1"/>
  <c r="J28"/>
  <c r="J46" s="1"/>
  <c r="J47" s="1"/>
  <c r="I28"/>
  <c r="I46" s="1"/>
  <c r="I47" s="1"/>
  <c r="I33"/>
  <c r="H33"/>
  <c r="H28" s="1"/>
  <c r="H46" s="1"/>
  <c r="D50" i="192"/>
  <c r="D47"/>
  <c r="I33"/>
  <c r="I28" s="1"/>
  <c r="I46" s="1"/>
  <c r="I47" s="1"/>
  <c r="H33"/>
  <c r="G33"/>
  <c r="G28" s="1"/>
  <c r="G46" s="1"/>
  <c r="G47" s="1"/>
  <c r="J33"/>
  <c r="J28" s="1"/>
  <c r="J46" s="1"/>
  <c r="J47" s="1"/>
  <c r="H28"/>
  <c r="H46" s="1"/>
  <c r="D47" i="191"/>
  <c r="F36"/>
  <c r="F34"/>
  <c r="F32"/>
  <c r="F38"/>
  <c r="C47"/>
  <c r="I36" i="190"/>
  <c r="G36"/>
  <c r="J36"/>
  <c r="H36"/>
  <c r="G33"/>
  <c r="G28" s="1"/>
  <c r="G46" s="1"/>
  <c r="G47" s="1"/>
  <c r="F33"/>
  <c r="F28" s="1"/>
  <c r="F46" s="1"/>
  <c r="J33"/>
  <c r="J28" s="1"/>
  <c r="J46" s="1"/>
  <c r="J47" s="1"/>
  <c r="I28"/>
  <c r="I46" s="1"/>
  <c r="I47" s="1"/>
  <c r="I33"/>
  <c r="H33"/>
  <c r="H28" s="1"/>
  <c r="H46" s="1"/>
  <c r="D50" i="189"/>
  <c r="D47"/>
  <c r="G33"/>
  <c r="G28" s="1"/>
  <c r="G46" s="1"/>
  <c r="G47" s="1"/>
  <c r="J33"/>
  <c r="J28"/>
  <c r="J46" s="1"/>
  <c r="J47" s="1"/>
  <c r="I33"/>
  <c r="I28" s="1"/>
  <c r="I46" s="1"/>
  <c r="I47" s="1"/>
  <c r="H33"/>
  <c r="H28"/>
  <c r="H46" s="1"/>
  <c r="D47" i="187"/>
  <c r="F36"/>
  <c r="F32"/>
  <c r="J38"/>
  <c r="H38"/>
  <c r="I38"/>
  <c r="G38"/>
  <c r="J34"/>
  <c r="H34"/>
  <c r="F33"/>
  <c r="I34"/>
  <c r="G34"/>
  <c r="F36" i="186"/>
  <c r="F38"/>
  <c r="F34"/>
  <c r="F32"/>
  <c r="J38" i="185"/>
  <c r="H38"/>
  <c r="I38"/>
  <c r="G38"/>
  <c r="C47"/>
  <c r="D47"/>
  <c r="F36"/>
  <c r="F32"/>
  <c r="F34"/>
  <c r="J38" i="184"/>
  <c r="H38"/>
  <c r="I38"/>
  <c r="G38"/>
  <c r="C47"/>
  <c r="D47"/>
  <c r="F36"/>
  <c r="F32"/>
  <c r="F34"/>
  <c r="J38" i="183"/>
  <c r="H38"/>
  <c r="I38"/>
  <c r="G38"/>
  <c r="C46"/>
  <c r="D47"/>
  <c r="F36"/>
  <c r="F32"/>
  <c r="F34"/>
  <c r="I32" i="181"/>
  <c r="G32"/>
  <c r="J32"/>
  <c r="H32"/>
  <c r="J34"/>
  <c r="H34"/>
  <c r="I34"/>
  <c r="G34"/>
  <c r="J38"/>
  <c r="H38"/>
  <c r="I38"/>
  <c r="G38"/>
  <c r="F36"/>
  <c r="J34" i="266" l="1"/>
  <c r="H34"/>
  <c r="F33"/>
  <c r="I34"/>
  <c r="G34"/>
  <c r="I36"/>
  <c r="G36"/>
  <c r="J36"/>
  <c r="H36"/>
  <c r="C50"/>
  <c r="C47"/>
  <c r="I32"/>
  <c r="G32"/>
  <c r="J32"/>
  <c r="H32"/>
  <c r="F28"/>
  <c r="F46" s="1"/>
  <c r="H50" i="265"/>
  <c r="H47"/>
  <c r="J38" i="264"/>
  <c r="H38"/>
  <c r="I38"/>
  <c r="G38"/>
  <c r="I32"/>
  <c r="G32"/>
  <c r="J32"/>
  <c r="H32"/>
  <c r="D47"/>
  <c r="J34"/>
  <c r="H34"/>
  <c r="F33"/>
  <c r="F28" s="1"/>
  <c r="F46" s="1"/>
  <c r="I34"/>
  <c r="G34"/>
  <c r="I36"/>
  <c r="G36"/>
  <c r="J36"/>
  <c r="H36"/>
  <c r="H50" i="263"/>
  <c r="H47"/>
  <c r="H50" i="262"/>
  <c r="H47"/>
  <c r="H50" i="261"/>
  <c r="H47"/>
  <c r="H50" i="260"/>
  <c r="H47"/>
  <c r="H47" i="259"/>
  <c r="H50"/>
  <c r="H50" i="258"/>
  <c r="H47"/>
  <c r="J34" i="257"/>
  <c r="H34"/>
  <c r="F33"/>
  <c r="I34"/>
  <c r="G34"/>
  <c r="I36"/>
  <c r="G36"/>
  <c r="J36"/>
  <c r="H36"/>
  <c r="I32"/>
  <c r="G32"/>
  <c r="J32"/>
  <c r="H32"/>
  <c r="F28"/>
  <c r="F46" s="1"/>
  <c r="H50" i="256"/>
  <c r="H47"/>
  <c r="H50" i="255"/>
  <c r="H47"/>
  <c r="H50" i="254"/>
  <c r="H47"/>
  <c r="H50" i="253"/>
  <c r="H47"/>
  <c r="H50" i="252"/>
  <c r="H47"/>
  <c r="I32" i="251"/>
  <c r="G32"/>
  <c r="J32"/>
  <c r="H32"/>
  <c r="J34"/>
  <c r="H34"/>
  <c r="F33"/>
  <c r="F28" s="1"/>
  <c r="F46" s="1"/>
  <c r="I34"/>
  <c r="G34"/>
  <c r="J38"/>
  <c r="H38"/>
  <c r="I38"/>
  <c r="G38"/>
  <c r="I36"/>
  <c r="G36"/>
  <c r="J36"/>
  <c r="H36"/>
  <c r="I36" i="250"/>
  <c r="G36"/>
  <c r="J36"/>
  <c r="H36"/>
  <c r="J34"/>
  <c r="H34"/>
  <c r="F33"/>
  <c r="F28" s="1"/>
  <c r="F46" s="1"/>
  <c r="I34"/>
  <c r="G34"/>
  <c r="J38"/>
  <c r="H38"/>
  <c r="I38"/>
  <c r="G38"/>
  <c r="H50" i="249"/>
  <c r="H47"/>
  <c r="J34" i="248"/>
  <c r="H34"/>
  <c r="F33"/>
  <c r="I34"/>
  <c r="G34"/>
  <c r="I36"/>
  <c r="G36"/>
  <c r="J36"/>
  <c r="H36"/>
  <c r="C50"/>
  <c r="C47"/>
  <c r="I32"/>
  <c r="G32"/>
  <c r="J32"/>
  <c r="H32"/>
  <c r="F28"/>
  <c r="F46" s="1"/>
  <c r="H50" i="247"/>
  <c r="H47"/>
  <c r="C50" i="246"/>
  <c r="C47"/>
  <c r="I32"/>
  <c r="G32"/>
  <c r="J32"/>
  <c r="H32"/>
  <c r="F28"/>
  <c r="F46" s="1"/>
  <c r="J38"/>
  <c r="H38"/>
  <c r="I38"/>
  <c r="G38"/>
  <c r="J34"/>
  <c r="H34"/>
  <c r="H33" s="1"/>
  <c r="F33"/>
  <c r="I34"/>
  <c r="G34"/>
  <c r="I36"/>
  <c r="G36"/>
  <c r="J36"/>
  <c r="H36"/>
  <c r="C50" i="245"/>
  <c r="C47"/>
  <c r="I32"/>
  <c r="G32"/>
  <c r="J32"/>
  <c r="H32"/>
  <c r="F28"/>
  <c r="F46" s="1"/>
  <c r="J38"/>
  <c r="H38"/>
  <c r="I38"/>
  <c r="G38"/>
  <c r="J34"/>
  <c r="H34"/>
  <c r="H33" s="1"/>
  <c r="F33"/>
  <c r="I34"/>
  <c r="G34"/>
  <c r="I36"/>
  <c r="G36"/>
  <c r="J36"/>
  <c r="H36"/>
  <c r="H47" i="244"/>
  <c r="H50"/>
  <c r="C50" i="243"/>
  <c r="C47"/>
  <c r="I32"/>
  <c r="G32"/>
  <c r="J32"/>
  <c r="H32"/>
  <c r="J38"/>
  <c r="H38"/>
  <c r="I38"/>
  <c r="G38"/>
  <c r="J34"/>
  <c r="H34"/>
  <c r="F33"/>
  <c r="F28" s="1"/>
  <c r="F46" s="1"/>
  <c r="I34"/>
  <c r="G34"/>
  <c r="I36"/>
  <c r="G36"/>
  <c r="J36"/>
  <c r="H36"/>
  <c r="I32" i="242"/>
  <c r="G32"/>
  <c r="J32"/>
  <c r="H32"/>
  <c r="I36"/>
  <c r="G36"/>
  <c r="J36"/>
  <c r="H36"/>
  <c r="J34"/>
  <c r="J33" s="1"/>
  <c r="H34"/>
  <c r="H33" s="1"/>
  <c r="F33"/>
  <c r="F28" s="1"/>
  <c r="F46" s="1"/>
  <c r="I34"/>
  <c r="I33" s="1"/>
  <c r="G34"/>
  <c r="G33" s="1"/>
  <c r="J34" i="241"/>
  <c r="H34"/>
  <c r="F33"/>
  <c r="I34"/>
  <c r="G34"/>
  <c r="I36"/>
  <c r="G36"/>
  <c r="J36"/>
  <c r="H36"/>
  <c r="I32"/>
  <c r="G32"/>
  <c r="J32"/>
  <c r="H32"/>
  <c r="F28"/>
  <c r="F46" s="1"/>
  <c r="I32" i="240"/>
  <c r="G32"/>
  <c r="J32"/>
  <c r="H32"/>
  <c r="J34"/>
  <c r="H34"/>
  <c r="F33"/>
  <c r="F28" s="1"/>
  <c r="F46" s="1"/>
  <c r="I34"/>
  <c r="G34"/>
  <c r="J38"/>
  <c r="H38"/>
  <c r="I38"/>
  <c r="G38"/>
  <c r="I36"/>
  <c r="G36"/>
  <c r="J36"/>
  <c r="H36"/>
  <c r="H50" i="239"/>
  <c r="H47"/>
  <c r="H50" i="238"/>
  <c r="H47"/>
  <c r="H50" i="237"/>
  <c r="H47"/>
  <c r="J34" i="236"/>
  <c r="H34"/>
  <c r="F33"/>
  <c r="I34"/>
  <c r="G34"/>
  <c r="I36"/>
  <c r="G36"/>
  <c r="J36"/>
  <c r="H36"/>
  <c r="I32"/>
  <c r="G32"/>
  <c r="J32"/>
  <c r="H32"/>
  <c r="F28"/>
  <c r="F46" s="1"/>
  <c r="J38"/>
  <c r="H38"/>
  <c r="I38"/>
  <c r="G38"/>
  <c r="I36" i="235"/>
  <c r="G36"/>
  <c r="J36"/>
  <c r="H36"/>
  <c r="J38"/>
  <c r="H38"/>
  <c r="I38"/>
  <c r="I33" s="1"/>
  <c r="G38"/>
  <c r="I32"/>
  <c r="G32"/>
  <c r="J32"/>
  <c r="H32"/>
  <c r="G33"/>
  <c r="F33"/>
  <c r="F28" s="1"/>
  <c r="F46" s="1"/>
  <c r="J33"/>
  <c r="H33"/>
  <c r="H50" i="234"/>
  <c r="H47"/>
  <c r="C50" i="233"/>
  <c r="C47"/>
  <c r="I32"/>
  <c r="G32"/>
  <c r="J32"/>
  <c r="H32"/>
  <c r="J38"/>
  <c r="H38"/>
  <c r="I38"/>
  <c r="G38"/>
  <c r="J34"/>
  <c r="J33" s="1"/>
  <c r="H34"/>
  <c r="F33"/>
  <c r="F28" s="1"/>
  <c r="F46" s="1"/>
  <c r="I34"/>
  <c r="G34"/>
  <c r="I36"/>
  <c r="G36"/>
  <c r="J36"/>
  <c r="H36"/>
  <c r="H50" i="232"/>
  <c r="H47"/>
  <c r="H50" i="231"/>
  <c r="H47"/>
  <c r="H50" i="230"/>
  <c r="H47"/>
  <c r="H47" i="229"/>
  <c r="H50"/>
  <c r="J33" i="228"/>
  <c r="J28" s="1"/>
  <c r="J46" s="1"/>
  <c r="J47" s="1"/>
  <c r="I33"/>
  <c r="I28" s="1"/>
  <c r="I46" s="1"/>
  <c r="I47" s="1"/>
  <c r="H33"/>
  <c r="H28" s="1"/>
  <c r="H46" s="1"/>
  <c r="G33"/>
  <c r="G28" s="1"/>
  <c r="G46" s="1"/>
  <c r="G47" s="1"/>
  <c r="J33" i="227"/>
  <c r="J28" s="1"/>
  <c r="J46" s="1"/>
  <c r="J47" s="1"/>
  <c r="I33"/>
  <c r="I28" s="1"/>
  <c r="I46" s="1"/>
  <c r="I47" s="1"/>
  <c r="H33"/>
  <c r="H28" s="1"/>
  <c r="H46" s="1"/>
  <c r="G33"/>
  <c r="G28" s="1"/>
  <c r="G46" s="1"/>
  <c r="G47" s="1"/>
  <c r="H47" i="226"/>
  <c r="H50"/>
  <c r="H47" i="225"/>
  <c r="H50"/>
  <c r="I34" i="224"/>
  <c r="G34"/>
  <c r="J34"/>
  <c r="H34"/>
  <c r="F33"/>
  <c r="F28" s="1"/>
  <c r="F46" s="1"/>
  <c r="J36"/>
  <c r="H36"/>
  <c r="I36"/>
  <c r="G36"/>
  <c r="I38"/>
  <c r="G38"/>
  <c r="J38"/>
  <c r="H38"/>
  <c r="H33" i="223"/>
  <c r="H28" s="1"/>
  <c r="H46" s="1"/>
  <c r="G33"/>
  <c r="G28" s="1"/>
  <c r="G46" s="1"/>
  <c r="G47" s="1"/>
  <c r="J33"/>
  <c r="J28" s="1"/>
  <c r="J46" s="1"/>
  <c r="J47" s="1"/>
  <c r="I33"/>
  <c r="I28" s="1"/>
  <c r="I46" s="1"/>
  <c r="I47" s="1"/>
  <c r="H50" i="222"/>
  <c r="H47"/>
  <c r="H50" i="221"/>
  <c r="H47"/>
  <c r="C50" i="220"/>
  <c r="C47"/>
  <c r="I32"/>
  <c r="G32"/>
  <c r="J32"/>
  <c r="H32"/>
  <c r="J38"/>
  <c r="H38"/>
  <c r="I38"/>
  <c r="G38"/>
  <c r="J34"/>
  <c r="J33" s="1"/>
  <c r="H34"/>
  <c r="F33"/>
  <c r="F28" s="1"/>
  <c r="F46" s="1"/>
  <c r="I34"/>
  <c r="G34"/>
  <c r="I36"/>
  <c r="G36"/>
  <c r="J36"/>
  <c r="H36"/>
  <c r="H50" i="219"/>
  <c r="H47"/>
  <c r="J34" i="218"/>
  <c r="H34"/>
  <c r="F33"/>
  <c r="F28" s="1"/>
  <c r="F46" s="1"/>
  <c r="I34"/>
  <c r="G34"/>
  <c r="I36"/>
  <c r="G36"/>
  <c r="J36"/>
  <c r="H36"/>
  <c r="J38"/>
  <c r="H38"/>
  <c r="I38"/>
  <c r="G38"/>
  <c r="H50" i="217"/>
  <c r="H47"/>
  <c r="J34" i="216"/>
  <c r="H34"/>
  <c r="F33"/>
  <c r="I34"/>
  <c r="G34"/>
  <c r="I36"/>
  <c r="G36"/>
  <c r="J36"/>
  <c r="H36"/>
  <c r="I32"/>
  <c r="G32"/>
  <c r="J32"/>
  <c r="H32"/>
  <c r="F28"/>
  <c r="F46" s="1"/>
  <c r="I32" i="215"/>
  <c r="G32"/>
  <c r="J32"/>
  <c r="H32"/>
  <c r="F28"/>
  <c r="F46" s="1"/>
  <c r="I36"/>
  <c r="I33" s="1"/>
  <c r="G36"/>
  <c r="G33" s="1"/>
  <c r="J36"/>
  <c r="H36"/>
  <c r="H33" s="1"/>
  <c r="J33"/>
  <c r="H50" i="214"/>
  <c r="H47"/>
  <c r="J34" i="213"/>
  <c r="H34"/>
  <c r="F33"/>
  <c r="I34"/>
  <c r="G34"/>
  <c r="I32"/>
  <c r="G32"/>
  <c r="J32"/>
  <c r="H32"/>
  <c r="F28"/>
  <c r="F46" s="1"/>
  <c r="I36"/>
  <c r="G36"/>
  <c r="J36"/>
  <c r="H36"/>
  <c r="H50" i="212"/>
  <c r="H47"/>
  <c r="H50" i="211"/>
  <c r="H47"/>
  <c r="H50" i="210"/>
  <c r="H47"/>
  <c r="J34" i="208"/>
  <c r="H34"/>
  <c r="F33"/>
  <c r="I34"/>
  <c r="G34"/>
  <c r="I36"/>
  <c r="G36"/>
  <c r="J36"/>
  <c r="H36"/>
  <c r="I32"/>
  <c r="G32"/>
  <c r="J32"/>
  <c r="H32"/>
  <c r="F28"/>
  <c r="F46" s="1"/>
  <c r="H50" i="207"/>
  <c r="H47"/>
  <c r="G28" i="206"/>
  <c r="G46" s="1"/>
  <c r="G47" s="1"/>
  <c r="H28"/>
  <c r="H46" s="1"/>
  <c r="J33" i="205"/>
  <c r="G33"/>
  <c r="J28"/>
  <c r="J46" s="1"/>
  <c r="J47" s="1"/>
  <c r="H33"/>
  <c r="I32"/>
  <c r="I27" s="1"/>
  <c r="G28"/>
  <c r="G46" s="1"/>
  <c r="G47" s="1"/>
  <c r="H28"/>
  <c r="H46" s="1"/>
  <c r="J33" i="204"/>
  <c r="J28" s="1"/>
  <c r="J46" s="1"/>
  <c r="J47" s="1"/>
  <c r="G33"/>
  <c r="G28"/>
  <c r="G46" s="1"/>
  <c r="G47" s="1"/>
  <c r="H33"/>
  <c r="H28" s="1"/>
  <c r="H46" s="1"/>
  <c r="I32"/>
  <c r="I27" s="1"/>
  <c r="I46" s="1"/>
  <c r="H50" i="203"/>
  <c r="H47"/>
  <c r="D50"/>
  <c r="D47"/>
  <c r="I32" i="202"/>
  <c r="I27" s="1"/>
  <c r="I46" s="1"/>
  <c r="J33"/>
  <c r="J28" s="1"/>
  <c r="J46" s="1"/>
  <c r="I47" s="1"/>
  <c r="G33"/>
  <c r="G28"/>
  <c r="G46" s="1"/>
  <c r="G47" s="1"/>
  <c r="H28"/>
  <c r="H46" s="1"/>
  <c r="H50" i="201"/>
  <c r="H47"/>
  <c r="I27"/>
  <c r="I46" s="1"/>
  <c r="J28"/>
  <c r="J46" s="1"/>
  <c r="J47" s="1"/>
  <c r="G28"/>
  <c r="G46" s="1"/>
  <c r="G47" s="1"/>
  <c r="J33" i="200"/>
  <c r="J28" s="1"/>
  <c r="J46" s="1"/>
  <c r="J47" s="1"/>
  <c r="G33"/>
  <c r="G28"/>
  <c r="G46" s="1"/>
  <c r="G47" s="1"/>
  <c r="H33"/>
  <c r="H28" s="1"/>
  <c r="H46" s="1"/>
  <c r="I32"/>
  <c r="I27" s="1"/>
  <c r="I46" s="1"/>
  <c r="I27" i="199"/>
  <c r="I46" s="1"/>
  <c r="J28"/>
  <c r="J46" s="1"/>
  <c r="J47" s="1"/>
  <c r="G28"/>
  <c r="G46" s="1"/>
  <c r="G47" s="1"/>
  <c r="H28"/>
  <c r="H46" s="1"/>
  <c r="J33" i="198"/>
  <c r="J28" s="1"/>
  <c r="J46" s="1"/>
  <c r="J47" s="1"/>
  <c r="G33"/>
  <c r="G28"/>
  <c r="G46" s="1"/>
  <c r="G47" s="1"/>
  <c r="H33"/>
  <c r="H28" s="1"/>
  <c r="H46" s="1"/>
  <c r="I32"/>
  <c r="I27" s="1"/>
  <c r="I46" s="1"/>
  <c r="I32" i="197"/>
  <c r="I27" s="1"/>
  <c r="I46" s="1"/>
  <c r="J33"/>
  <c r="J28" s="1"/>
  <c r="J46" s="1"/>
  <c r="J47" s="1"/>
  <c r="G33"/>
  <c r="G28"/>
  <c r="G46" s="1"/>
  <c r="G47" s="1"/>
  <c r="H28"/>
  <c r="H46" s="1"/>
  <c r="D50" i="196"/>
  <c r="D47"/>
  <c r="J33"/>
  <c r="J28" s="1"/>
  <c r="J46" s="1"/>
  <c r="J47" s="1"/>
  <c r="G33"/>
  <c r="G28" s="1"/>
  <c r="G46" s="1"/>
  <c r="G47" s="1"/>
  <c r="H33"/>
  <c r="H28" s="1"/>
  <c r="H46" s="1"/>
  <c r="I32"/>
  <c r="I27" s="1"/>
  <c r="I46" s="1"/>
  <c r="J33" i="195"/>
  <c r="J28" s="1"/>
  <c r="J46" s="1"/>
  <c r="J47" s="1"/>
  <c r="G33"/>
  <c r="G28"/>
  <c r="G46" s="1"/>
  <c r="G47" s="1"/>
  <c r="H33"/>
  <c r="H28" s="1"/>
  <c r="H46" s="1"/>
  <c r="I32"/>
  <c r="I27" s="1"/>
  <c r="I46" s="1"/>
  <c r="C50" i="194"/>
  <c r="C47"/>
  <c r="I31"/>
  <c r="G32"/>
  <c r="J32"/>
  <c r="H32"/>
  <c r="J38"/>
  <c r="H38"/>
  <c r="I37"/>
  <c r="G38"/>
  <c r="J34"/>
  <c r="H34"/>
  <c r="H33" s="1"/>
  <c r="F33"/>
  <c r="F28" s="1"/>
  <c r="F46" s="1"/>
  <c r="I33"/>
  <c r="G34"/>
  <c r="I35"/>
  <c r="G36"/>
  <c r="J36"/>
  <c r="H36"/>
  <c r="H50" i="193"/>
  <c r="H47"/>
  <c r="H50" i="192"/>
  <c r="H47"/>
  <c r="J38" i="191"/>
  <c r="H38"/>
  <c r="I38"/>
  <c r="G38"/>
  <c r="J34"/>
  <c r="H34"/>
  <c r="F33"/>
  <c r="I34"/>
  <c r="G34"/>
  <c r="I32"/>
  <c r="G32"/>
  <c r="J32"/>
  <c r="H32"/>
  <c r="F28"/>
  <c r="F46" s="1"/>
  <c r="I36"/>
  <c r="G36"/>
  <c r="J36"/>
  <c r="H36"/>
  <c r="H50" i="190"/>
  <c r="H47"/>
  <c r="H50" i="189"/>
  <c r="H47"/>
  <c r="I32" i="187"/>
  <c r="G32"/>
  <c r="J32"/>
  <c r="H32"/>
  <c r="F28"/>
  <c r="F46" s="1"/>
  <c r="I36"/>
  <c r="I33" s="1"/>
  <c r="G36"/>
  <c r="G33" s="1"/>
  <c r="J36"/>
  <c r="H36"/>
  <c r="H33" s="1"/>
  <c r="J33"/>
  <c r="J34" i="186"/>
  <c r="H34"/>
  <c r="F33"/>
  <c r="I34"/>
  <c r="G34"/>
  <c r="I36"/>
  <c r="G36"/>
  <c r="J36"/>
  <c r="H36"/>
  <c r="I32"/>
  <c r="G32"/>
  <c r="J32"/>
  <c r="H32"/>
  <c r="F28"/>
  <c r="F46" s="1"/>
  <c r="J38"/>
  <c r="H38"/>
  <c r="I38"/>
  <c r="G38"/>
  <c r="J34" i="185"/>
  <c r="H34"/>
  <c r="F33"/>
  <c r="I34"/>
  <c r="G34"/>
  <c r="I36"/>
  <c r="G36"/>
  <c r="J36"/>
  <c r="H36"/>
  <c r="I32"/>
  <c r="G32"/>
  <c r="J32"/>
  <c r="H32"/>
  <c r="F28"/>
  <c r="F46" s="1"/>
  <c r="J34" i="184"/>
  <c r="H34"/>
  <c r="F33"/>
  <c r="I34"/>
  <c r="G34"/>
  <c r="I36"/>
  <c r="G36"/>
  <c r="J36"/>
  <c r="H36"/>
  <c r="I32"/>
  <c r="G32"/>
  <c r="F28"/>
  <c r="F46" s="1"/>
  <c r="J32"/>
  <c r="H32"/>
  <c r="J34" i="183"/>
  <c r="H34"/>
  <c r="F33"/>
  <c r="I34"/>
  <c r="G34"/>
  <c r="I36"/>
  <c r="G36"/>
  <c r="J36"/>
  <c r="H36"/>
  <c r="C50"/>
  <c r="C47"/>
  <c r="I32"/>
  <c r="G32"/>
  <c r="J32"/>
  <c r="H32"/>
  <c r="F28"/>
  <c r="F46" s="1"/>
  <c r="I36" i="181"/>
  <c r="G36"/>
  <c r="J36"/>
  <c r="J33" s="1"/>
  <c r="J28" s="1"/>
  <c r="J46" s="1"/>
  <c r="J47" s="1"/>
  <c r="H36"/>
  <c r="I33"/>
  <c r="H33"/>
  <c r="I28"/>
  <c r="I46" s="1"/>
  <c r="I47" s="1"/>
  <c r="G33"/>
  <c r="G28" s="1"/>
  <c r="G46" s="1"/>
  <c r="G47" s="1"/>
  <c r="F33"/>
  <c r="F28" s="1"/>
  <c r="F46" s="1"/>
  <c r="H28"/>
  <c r="H46" s="1"/>
  <c r="G28" i="266" l="1"/>
  <c r="G46" s="1"/>
  <c r="G47" s="1"/>
  <c r="G33"/>
  <c r="J33"/>
  <c r="J28" s="1"/>
  <c r="J46" s="1"/>
  <c r="J47" s="1"/>
  <c r="I28"/>
  <c r="I46" s="1"/>
  <c r="I47" s="1"/>
  <c r="I33"/>
  <c r="H33"/>
  <c r="H28" s="1"/>
  <c r="H46" s="1"/>
  <c r="G33" i="264"/>
  <c r="J33"/>
  <c r="J28" s="1"/>
  <c r="J46" s="1"/>
  <c r="J47" s="1"/>
  <c r="I33"/>
  <c r="I28" s="1"/>
  <c r="I46" s="1"/>
  <c r="I47" s="1"/>
  <c r="H33"/>
  <c r="H28"/>
  <c r="H46" s="1"/>
  <c r="G28"/>
  <c r="G46" s="1"/>
  <c r="G47" s="1"/>
  <c r="G33" i="257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I33" i="251"/>
  <c r="H33"/>
  <c r="I28"/>
  <c r="I46" s="1"/>
  <c r="I47" s="1"/>
  <c r="G33"/>
  <c r="J33"/>
  <c r="J28" s="1"/>
  <c r="J46" s="1"/>
  <c r="J47" s="1"/>
  <c r="H28"/>
  <c r="H46" s="1"/>
  <c r="G28"/>
  <c r="G46" s="1"/>
  <c r="G47" s="1"/>
  <c r="G33" i="250"/>
  <c r="G28" s="1"/>
  <c r="G46" s="1"/>
  <c r="G47" s="1"/>
  <c r="J33"/>
  <c r="J28" s="1"/>
  <c r="J46" s="1"/>
  <c r="J47" s="1"/>
  <c r="I33"/>
  <c r="I28" s="1"/>
  <c r="I46" s="1"/>
  <c r="I47" s="1"/>
  <c r="H33"/>
  <c r="H28" s="1"/>
  <c r="H46" s="1"/>
  <c r="G33" i="248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I33" i="246"/>
  <c r="I28"/>
  <c r="I46" s="1"/>
  <c r="I47" s="1"/>
  <c r="G33"/>
  <c r="J33"/>
  <c r="J28" s="1"/>
  <c r="J46" s="1"/>
  <c r="J47" s="1"/>
  <c r="H28"/>
  <c r="H46" s="1"/>
  <c r="G28"/>
  <c r="G46" s="1"/>
  <c r="G47" s="1"/>
  <c r="I33" i="245"/>
  <c r="I28" s="1"/>
  <c r="I46" s="1"/>
  <c r="I47" s="1"/>
  <c r="G33"/>
  <c r="J33"/>
  <c r="J28" s="1"/>
  <c r="J46" s="1"/>
  <c r="J47" s="1"/>
  <c r="H28"/>
  <c r="H46" s="1"/>
  <c r="G28"/>
  <c r="G46" s="1"/>
  <c r="G47" s="1"/>
  <c r="I33" i="243"/>
  <c r="I28" s="1"/>
  <c r="I46" s="1"/>
  <c r="I47" s="1"/>
  <c r="H33"/>
  <c r="G33"/>
  <c r="G28" s="1"/>
  <c r="G46" s="1"/>
  <c r="G47" s="1"/>
  <c r="J33"/>
  <c r="J28" s="1"/>
  <c r="J46" s="1"/>
  <c r="J47" s="1"/>
  <c r="H28"/>
  <c r="H46" s="1"/>
  <c r="J28" i="242"/>
  <c r="J46" s="1"/>
  <c r="J47" s="1"/>
  <c r="I28"/>
  <c r="I46" s="1"/>
  <c r="I47" s="1"/>
  <c r="H28"/>
  <c r="H46" s="1"/>
  <c r="G28"/>
  <c r="G46" s="1"/>
  <c r="G47" s="1"/>
  <c r="G33" i="241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I33" i="240"/>
  <c r="I28" s="1"/>
  <c r="I46" s="1"/>
  <c r="I47" s="1"/>
  <c r="H33"/>
  <c r="G33"/>
  <c r="G28" s="1"/>
  <c r="G46" s="1"/>
  <c r="G47" s="1"/>
  <c r="J33"/>
  <c r="J28" s="1"/>
  <c r="J46" s="1"/>
  <c r="J47" s="1"/>
  <c r="H28"/>
  <c r="H46" s="1"/>
  <c r="G33" i="236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H28" i="235"/>
  <c r="H46" s="1"/>
  <c r="G28"/>
  <c r="G46" s="1"/>
  <c r="G47" s="1"/>
  <c r="J28"/>
  <c r="J46" s="1"/>
  <c r="J47" s="1"/>
  <c r="I28"/>
  <c r="I46" s="1"/>
  <c r="I47" s="1"/>
  <c r="I33" i="233"/>
  <c r="I28" s="1"/>
  <c r="I46" s="1"/>
  <c r="I47" s="1"/>
  <c r="H33"/>
  <c r="J28"/>
  <c r="J46" s="1"/>
  <c r="J47" s="1"/>
  <c r="G33"/>
  <c r="H28"/>
  <c r="H46" s="1"/>
  <c r="G28"/>
  <c r="G46" s="1"/>
  <c r="G47" s="1"/>
  <c r="H47" i="228"/>
  <c r="H50"/>
  <c r="H47" i="227"/>
  <c r="H50"/>
  <c r="J33" i="224"/>
  <c r="J28" s="1"/>
  <c r="J46" s="1"/>
  <c r="J47" s="1"/>
  <c r="I33"/>
  <c r="I28" s="1"/>
  <c r="I46" s="1"/>
  <c r="I47" s="1"/>
  <c r="H33"/>
  <c r="H28" s="1"/>
  <c r="H46" s="1"/>
  <c r="G33"/>
  <c r="G28" s="1"/>
  <c r="G46" s="1"/>
  <c r="G47" s="1"/>
  <c r="H47" i="223"/>
  <c r="H50"/>
  <c r="G33" i="220"/>
  <c r="G28"/>
  <c r="G46" s="1"/>
  <c r="G47" s="1"/>
  <c r="I33"/>
  <c r="I28" s="1"/>
  <c r="I46" s="1"/>
  <c r="I47" s="1"/>
  <c r="H33"/>
  <c r="H28" s="1"/>
  <c r="H46" s="1"/>
  <c r="J28"/>
  <c r="J46" s="1"/>
  <c r="J47" s="1"/>
  <c r="G33" i="218"/>
  <c r="G28" s="1"/>
  <c r="G46" s="1"/>
  <c r="G47" s="1"/>
  <c r="J33"/>
  <c r="J28" s="1"/>
  <c r="J46" s="1"/>
  <c r="J47" s="1"/>
  <c r="I33"/>
  <c r="I28" s="1"/>
  <c r="I46" s="1"/>
  <c r="I47" s="1"/>
  <c r="H33"/>
  <c r="H28" s="1"/>
  <c r="H46" s="1"/>
  <c r="G33" i="216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J28" i="215"/>
  <c r="J46" s="1"/>
  <c r="J47" s="1"/>
  <c r="I28"/>
  <c r="I46" s="1"/>
  <c r="I47" s="1"/>
  <c r="H28"/>
  <c r="H46" s="1"/>
  <c r="G28"/>
  <c r="G46" s="1"/>
  <c r="G47" s="1"/>
  <c r="G33" i="213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G33" i="208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H50" i="206"/>
  <c r="H47"/>
  <c r="H50" i="205"/>
  <c r="H47"/>
  <c r="H50" i="204"/>
  <c r="H47"/>
  <c r="H50" i="202"/>
  <c r="H47"/>
  <c r="H50" i="200"/>
  <c r="H47"/>
  <c r="H50" i="199"/>
  <c r="H47"/>
  <c r="H50" i="198"/>
  <c r="H47"/>
  <c r="H50" i="197"/>
  <c r="H47"/>
  <c r="H50" i="196"/>
  <c r="H47"/>
  <c r="H50" i="195"/>
  <c r="H47"/>
  <c r="I32" i="194"/>
  <c r="I27" s="1"/>
  <c r="G33"/>
  <c r="G28" s="1"/>
  <c r="G46" s="1"/>
  <c r="G47" s="1"/>
  <c r="J33"/>
  <c r="J28" s="1"/>
  <c r="J46" s="1"/>
  <c r="J47" s="1"/>
  <c r="H28"/>
  <c r="H46" s="1"/>
  <c r="G33" i="191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J28" i="187"/>
  <c r="J46" s="1"/>
  <c r="J47" s="1"/>
  <c r="I28"/>
  <c r="I46" s="1"/>
  <c r="I47" s="1"/>
  <c r="H28"/>
  <c r="H46" s="1"/>
  <c r="G28"/>
  <c r="G46" s="1"/>
  <c r="G47" s="1"/>
  <c r="G33" i="186"/>
  <c r="G28" s="1"/>
  <c r="G46" s="1"/>
  <c r="G47" s="1"/>
  <c r="J33"/>
  <c r="J28" s="1"/>
  <c r="J46" s="1"/>
  <c r="J47" s="1"/>
  <c r="I33"/>
  <c r="I28" s="1"/>
  <c r="I47" s="1"/>
  <c r="H33"/>
  <c r="H28" s="1"/>
  <c r="H46" s="1"/>
  <c r="G33" i="185"/>
  <c r="G28" s="1"/>
  <c r="G46" s="1"/>
  <c r="G47" s="1"/>
  <c r="J33"/>
  <c r="J28"/>
  <c r="J46" s="1"/>
  <c r="J47" s="1"/>
  <c r="I33"/>
  <c r="I28" s="1"/>
  <c r="I46" s="1"/>
  <c r="I47" s="1"/>
  <c r="H33"/>
  <c r="H28" s="1"/>
  <c r="H46" s="1"/>
  <c r="G33" i="184"/>
  <c r="G28" s="1"/>
  <c r="G46" s="1"/>
  <c r="G47" s="1"/>
  <c r="J33"/>
  <c r="J28" s="1"/>
  <c r="J46" s="1"/>
  <c r="J47" s="1"/>
  <c r="I33"/>
  <c r="I28" s="1"/>
  <c r="I46" s="1"/>
  <c r="I47" s="1"/>
  <c r="H33"/>
  <c r="H28" s="1"/>
  <c r="H46" s="1"/>
  <c r="G28" i="183"/>
  <c r="G46" s="1"/>
  <c r="G47" s="1"/>
  <c r="G33"/>
  <c r="J33"/>
  <c r="J28" s="1"/>
  <c r="J46" s="1"/>
  <c r="J47" s="1"/>
  <c r="I33"/>
  <c r="I28" s="1"/>
  <c r="I46" s="1"/>
  <c r="I47" s="1"/>
  <c r="H33"/>
  <c r="H28" s="1"/>
  <c r="H46" s="1"/>
  <c r="H50" i="181"/>
  <c r="H47"/>
  <c r="H50" i="266" l="1"/>
  <c r="H47"/>
  <c r="H50" i="264"/>
  <c r="H47"/>
  <c r="H50" i="257"/>
  <c r="H47"/>
  <c r="H50" i="251"/>
  <c r="H47"/>
  <c r="H50" i="250"/>
  <c r="H47"/>
  <c r="H50" i="248"/>
  <c r="H47"/>
  <c r="H50" i="246"/>
  <c r="H47"/>
  <c r="H50" i="245"/>
  <c r="H47"/>
  <c r="H50" i="243"/>
  <c r="H47"/>
  <c r="H50" i="242"/>
  <c r="H47"/>
  <c r="H50" i="241"/>
  <c r="H47"/>
  <c r="H50" i="240"/>
  <c r="H47"/>
  <c r="H50" i="236"/>
  <c r="H47"/>
  <c r="H50" i="235"/>
  <c r="H47"/>
  <c r="H50" i="233"/>
  <c r="H47"/>
  <c r="H47" i="224"/>
  <c r="H50"/>
  <c r="H50" i="220"/>
  <c r="H47"/>
  <c r="H50" i="218"/>
  <c r="H47"/>
  <c r="H50" i="216"/>
  <c r="H47"/>
  <c r="H50" i="215"/>
  <c r="H47"/>
  <c r="H50" i="213"/>
  <c r="H47"/>
  <c r="H50" i="208"/>
  <c r="H47"/>
  <c r="H50" i="194"/>
  <c r="H47"/>
  <c r="H50" i="191"/>
  <c r="H47"/>
  <c r="H50" i="187"/>
  <c r="H47"/>
  <c r="H50" i="186"/>
  <c r="H47"/>
  <c r="H50" i="185"/>
  <c r="H47"/>
  <c r="H50" i="184"/>
  <c r="H47"/>
  <c r="H50" i="183"/>
  <c r="H47"/>
</calcChain>
</file>

<file path=xl/sharedStrings.xml><?xml version="1.0" encoding="utf-8"?>
<sst xmlns="http://schemas.openxmlformats.org/spreadsheetml/2006/main" count="4411" uniqueCount="136">
  <si>
    <t>Отчет об исполнении  сметы доходов и расходов по жилому дому</t>
  </si>
  <si>
    <t>Доходы</t>
  </si>
  <si>
    <t>Расходы</t>
  </si>
  <si>
    <t>Ремонт конструктивных элементов жилого дома</t>
  </si>
  <si>
    <t>заработная плата рабочих</t>
  </si>
  <si>
    <t xml:space="preserve">отчисления на социальные нужды </t>
  </si>
  <si>
    <t>материалы</t>
  </si>
  <si>
    <t>Ремонт внутридомового инженерного оборудования</t>
  </si>
  <si>
    <t>Благоустройство и обеспечение санитарного состояния МОП и придомовой территории</t>
  </si>
  <si>
    <t>проверка двк</t>
  </si>
  <si>
    <t xml:space="preserve">Дополнительные работы </t>
  </si>
  <si>
    <t>Прочие прямые затраты (Услуги РРКЦ)</t>
  </si>
  <si>
    <t>Внеэксплуатационные расходы</t>
  </si>
  <si>
    <t>Содержание общедомовых приборов учета</t>
  </si>
  <si>
    <t>аварийное обслуживание</t>
  </si>
  <si>
    <t>Затраты по управлению домом</t>
  </si>
  <si>
    <t>прочие расходы (непредвид)</t>
  </si>
  <si>
    <t>% увеличен 11,4</t>
  </si>
  <si>
    <t>Уд. вес в тарифе в %</t>
  </si>
  <si>
    <t xml:space="preserve"> - дератизация</t>
  </si>
  <si>
    <t xml:space="preserve"> - дезинсекция</t>
  </si>
  <si>
    <t>Прочие расходы</t>
  </si>
  <si>
    <t xml:space="preserve"> - эксплуатация внутренних устройств э/газосн.</t>
  </si>
  <si>
    <t xml:space="preserve"> - вывоз КГМ</t>
  </si>
  <si>
    <t xml:space="preserve"> - прочие сторонние организации</t>
  </si>
  <si>
    <t>Заработная плата рабочих</t>
  </si>
  <si>
    <t xml:space="preserve">Отчисления на социальные нужды </t>
  </si>
  <si>
    <t>Материалы</t>
  </si>
  <si>
    <t>Электроэнергия</t>
  </si>
  <si>
    <t>Услуги сторонних организаций:</t>
  </si>
  <si>
    <t>прочие</t>
  </si>
  <si>
    <t>платежи населения</t>
  </si>
  <si>
    <t xml:space="preserve">Итого расходов </t>
  </si>
  <si>
    <t>% увеличен 6,5</t>
  </si>
  <si>
    <t>Начислено в мес 2017</t>
  </si>
  <si>
    <t>Начислено в мес 2018</t>
  </si>
  <si>
    <t xml:space="preserve">Начислено </t>
  </si>
  <si>
    <t xml:space="preserve">Оплачено </t>
  </si>
  <si>
    <t>Прочие расходы по нежилым помещениям</t>
  </si>
  <si>
    <t>Наименование показателя</t>
  </si>
  <si>
    <t>Финансовый результат за год</t>
  </si>
  <si>
    <t>пер. 1 Заводской, 4</t>
  </si>
  <si>
    <t>Отчет 2018 год, руб.</t>
  </si>
  <si>
    <t>Долг на 01.01.2018 года по нежилым помещениям</t>
  </si>
  <si>
    <t>Долг на 01.01.2018 года, население</t>
  </si>
  <si>
    <t>Долг на 01.01.2019 года , население</t>
  </si>
  <si>
    <t>Долг на 01.01.2019 года , не жилые помещения</t>
  </si>
  <si>
    <t>пер. 1 Заводской, 4 б</t>
  </si>
  <si>
    <t>Расходы по нежилым помещениям</t>
  </si>
  <si>
    <t>Итого долг на 01.01.2018 года</t>
  </si>
  <si>
    <t>ул. 5 Августа , 2</t>
  </si>
  <si>
    <t>ул. 5 Августа , 34</t>
  </si>
  <si>
    <t>платежи за нежилые помещения</t>
  </si>
  <si>
    <t>пр. Б. Хмельницкого, 133</t>
  </si>
  <si>
    <t>пр. Б. Хмельницкого, 133б/2</t>
  </si>
  <si>
    <t>пр. Б. Хмельницкого, 152</t>
  </si>
  <si>
    <t>ул. Ватутина, 1а</t>
  </si>
  <si>
    <t>ул. Ватутина, 18 а</t>
  </si>
  <si>
    <t xml:space="preserve">ул. Трубецкого, 18 а </t>
  </si>
  <si>
    <t>ул. Горького, 58</t>
  </si>
  <si>
    <t>ул. Горького, 60</t>
  </si>
  <si>
    <t>ул. Горького, 62</t>
  </si>
  <si>
    <t>ул. Горького, 63</t>
  </si>
  <si>
    <t>ул. Горького, 64</t>
  </si>
  <si>
    <t>ул. Горького, 67</t>
  </si>
  <si>
    <t>ул. Горького, 66</t>
  </si>
  <si>
    <t>ул. Горького, 69. 1</t>
  </si>
  <si>
    <t>ул. Горького, 69. 2</t>
  </si>
  <si>
    <t>ул. Горького, 69. 3</t>
  </si>
  <si>
    <t>ул. Горького, 69. 4</t>
  </si>
  <si>
    <t>ул. Горького, 69. 5</t>
  </si>
  <si>
    <t>ул. Горького, 70</t>
  </si>
  <si>
    <t>ул. Горького, 74</t>
  </si>
  <si>
    <t>ул. Горького, 76</t>
  </si>
  <si>
    <t>ул. Горького, 78</t>
  </si>
  <si>
    <t>ул. Железняква, 1</t>
  </si>
  <si>
    <t>ул. Железняква, 14</t>
  </si>
  <si>
    <t>ул. Железняква, 18</t>
  </si>
  <si>
    <t>ул. Железняква, 22</t>
  </si>
  <si>
    <t>ул. Железняква, 24</t>
  </si>
  <si>
    <t>ул. Белгородского полка, 35</t>
  </si>
  <si>
    <t>ул. Белгородского полка, 47</t>
  </si>
  <si>
    <t>ул. Преображенская, 20</t>
  </si>
  <si>
    <t>ул. Костюкова, 11</t>
  </si>
  <si>
    <t>ул. Костюкова, 13</t>
  </si>
  <si>
    <t>Гражданский пр., 27а</t>
  </si>
  <si>
    <t>Михайловское шоссе, 16</t>
  </si>
  <si>
    <t>ул. Мичурина, 43</t>
  </si>
  <si>
    <t>Народный бульвар, 17</t>
  </si>
  <si>
    <t>ул. Пушкина,12</t>
  </si>
  <si>
    <t>ул. Садовая, 13</t>
  </si>
  <si>
    <t>ул. Садовая, 25а</t>
  </si>
  <si>
    <t>ул. Садовая, 67а</t>
  </si>
  <si>
    <t>ул. Советская, 53</t>
  </si>
  <si>
    <t>ул. Степная, 2</t>
  </si>
  <si>
    <t>ул. Степная, 4</t>
  </si>
  <si>
    <t>ул. Степная, 6</t>
  </si>
  <si>
    <t>ул. Студенческая, 12</t>
  </si>
  <si>
    <t>пр. Славы, 150</t>
  </si>
  <si>
    <t>ул. Чичерина, 1</t>
  </si>
  <si>
    <t>ул. Щорса, 6</t>
  </si>
  <si>
    <t>ул. Щорса, 16</t>
  </si>
  <si>
    <t>ул. Щорса, 18</t>
  </si>
  <si>
    <t>ул. Щорса, 22</t>
  </si>
  <si>
    <t>ул. Щорса, 24</t>
  </si>
  <si>
    <t>ул. Щорса, 26</t>
  </si>
  <si>
    <t>ул. Щорса, 28</t>
  </si>
  <si>
    <t>ул. Щорса, 30</t>
  </si>
  <si>
    <t>ул. Коммунальная , 8</t>
  </si>
  <si>
    <t xml:space="preserve">ул. Вокзальная, 19 </t>
  </si>
  <si>
    <t xml:space="preserve">пер. 1 Мичуринский, 12 </t>
  </si>
  <si>
    <t>ул. Губкина, 17 и</t>
  </si>
  <si>
    <t>ул. Октябрьская, 63 а</t>
  </si>
  <si>
    <t>ул. 3 Интернационала, 46 а</t>
  </si>
  <si>
    <t>ул. Некрасова, 25 б</t>
  </si>
  <si>
    <t>бул. 1 Салюта, 6 в</t>
  </si>
  <si>
    <t>ул. Гагарина, 19</t>
  </si>
  <si>
    <t>ул. Попова, 98</t>
  </si>
  <si>
    <t>Итого долг на 01.01.2019 года</t>
  </si>
  <si>
    <t>пер. Володарского, 30</t>
  </si>
  <si>
    <t>% оплаты населением</t>
  </si>
  <si>
    <t>ул. Энергетиков, 1</t>
  </si>
  <si>
    <t>ул. Энергетиков, 1а</t>
  </si>
  <si>
    <t>Итого на 01.01.2019 года</t>
  </si>
  <si>
    <t>ул. Энергетиков, 1б</t>
  </si>
  <si>
    <t>ул. Энергетиков, 3а</t>
  </si>
  <si>
    <t>ул. Энергетиков, 3б</t>
  </si>
  <si>
    <t>На 01.01.2019 года , население</t>
  </si>
  <si>
    <t>ул. Купянская, 6а</t>
  </si>
  <si>
    <t>ул. К.Заслонова, 76</t>
  </si>
  <si>
    <t>ул. К.Заслонова, 76 а</t>
  </si>
  <si>
    <t>ул. К.Заслонова, 78</t>
  </si>
  <si>
    <t>ул. К.Заслонова, 80</t>
  </si>
  <si>
    <t>ул. Коммунальная, 8</t>
  </si>
  <si>
    <t>ул. Студенческая, 6</t>
  </si>
  <si>
    <t>ул. Щорса, 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</si>
</sst>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Border="1"/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2" xfId="1" applyFont="1" applyBorder="1" applyAlignment="1">
      <alignment horizontal="right"/>
    </xf>
    <xf numFmtId="2" fontId="4" fillId="0" borderId="2" xfId="1" applyNumberFormat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1" applyFont="1" applyBorder="1"/>
    <xf numFmtId="1" fontId="4" fillId="0" borderId="2" xfId="1" applyNumberFormat="1" applyFont="1" applyBorder="1" applyAlignment="1">
      <alignment horizontal="right"/>
    </xf>
    <xf numFmtId="1" fontId="5" fillId="0" borderId="1" xfId="0" applyNumberFormat="1" applyFont="1" applyBorder="1"/>
    <xf numFmtId="0" fontId="4" fillId="0" borderId="1" xfId="1" applyFont="1" applyBorder="1" applyAlignment="1">
      <alignment horizontal="right"/>
    </xf>
    <xf numFmtId="2" fontId="5" fillId="0" borderId="1" xfId="0" applyNumberFormat="1" applyFont="1" applyBorder="1"/>
    <xf numFmtId="0" fontId="2" fillId="0" borderId="1" xfId="1" applyFont="1" applyBorder="1" applyAlignment="1">
      <alignment wrapText="1"/>
    </xf>
    <xf numFmtId="2" fontId="2" fillId="0" borderId="1" xfId="3" applyNumberFormat="1" applyFont="1" applyBorder="1" applyAlignment="1">
      <alignment horizontal="right"/>
    </xf>
    <xf numFmtId="165" fontId="2" fillId="0" borderId="1" xfId="3" applyNumberFormat="1" applyFont="1" applyBorder="1" applyAlignment="1">
      <alignment horizontal="right"/>
    </xf>
    <xf numFmtId="1" fontId="2" fillId="0" borderId="1" xfId="3" applyNumberFormat="1" applyFont="1" applyBorder="1" applyAlignment="1">
      <alignment horizontal="right"/>
    </xf>
    <xf numFmtId="2" fontId="4" fillId="0" borderId="1" xfId="3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" fontId="4" fillId="0" borderId="1" xfId="3" applyNumberFormat="1" applyFont="1" applyBorder="1" applyAlignment="1">
      <alignment horizontal="right"/>
    </xf>
    <xf numFmtId="0" fontId="4" fillId="0" borderId="1" xfId="1" applyFont="1" applyBorder="1" applyAlignment="1">
      <alignment wrapText="1"/>
    </xf>
    <xf numFmtId="2" fontId="2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" fontId="2" fillId="0" borderId="2" xfId="1" applyNumberFormat="1" applyFont="1" applyBorder="1" applyAlignment="1">
      <alignment horizontal="right"/>
    </xf>
    <xf numFmtId="0" fontId="5" fillId="0" borderId="1" xfId="0" applyFont="1" applyBorder="1"/>
    <xf numFmtId="2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1" fontId="2" fillId="0" borderId="2" xfId="3" applyNumberFormat="1" applyFont="1" applyBorder="1" applyAlignment="1">
      <alignment horizontal="right"/>
    </xf>
    <xf numFmtId="164" fontId="5" fillId="0" borderId="1" xfId="0" applyNumberFormat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1" applyFont="1" applyBorder="1"/>
    <xf numFmtId="0" fontId="6" fillId="0" borderId="2" xfId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1" fontId="6" fillId="0" borderId="1" xfId="0" applyNumberFormat="1" applyFont="1" applyBorder="1"/>
    <xf numFmtId="2" fontId="6" fillId="0" borderId="1" xfId="0" applyNumberFormat="1" applyFont="1" applyBorder="1"/>
    <xf numFmtId="0" fontId="7" fillId="0" borderId="1" xfId="1" applyFont="1" applyBorder="1"/>
    <xf numFmtId="1" fontId="7" fillId="0" borderId="2" xfId="1" applyNumberFormat="1" applyFont="1" applyBorder="1" applyAlignment="1">
      <alignment horizontal="right"/>
    </xf>
    <xf numFmtId="1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1" applyFont="1" applyBorder="1" applyAlignment="1">
      <alignment horizontal="right"/>
    </xf>
    <xf numFmtId="164" fontId="7" fillId="0" borderId="1" xfId="0" applyNumberFormat="1" applyFont="1" applyBorder="1"/>
    <xf numFmtId="0" fontId="6" fillId="0" borderId="1" xfId="1" applyFont="1" applyBorder="1" applyAlignment="1">
      <alignment wrapText="1"/>
    </xf>
    <xf numFmtId="2" fontId="6" fillId="0" borderId="1" xfId="3" applyNumberFormat="1" applyFont="1" applyBorder="1" applyAlignment="1">
      <alignment horizontal="right"/>
    </xf>
    <xf numFmtId="165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right"/>
    </xf>
    <xf numFmtId="2" fontId="7" fillId="0" borderId="1" xfId="3" applyNumberFormat="1" applyFont="1" applyBorder="1" applyAlignment="1">
      <alignment horizontal="right"/>
    </xf>
    <xf numFmtId="165" fontId="7" fillId="0" borderId="2" xfId="1" applyNumberFormat="1" applyFont="1" applyBorder="1" applyAlignment="1">
      <alignment horizontal="right"/>
    </xf>
    <xf numFmtId="1" fontId="7" fillId="0" borderId="1" xfId="3" applyNumberFormat="1" applyFont="1" applyBorder="1" applyAlignment="1">
      <alignment horizontal="right"/>
    </xf>
    <xf numFmtId="0" fontId="7" fillId="0" borderId="1" xfId="1" applyFont="1" applyBorder="1" applyAlignment="1">
      <alignment wrapText="1"/>
    </xf>
    <xf numFmtId="2" fontId="6" fillId="0" borderId="2" xfId="1" applyNumberFormat="1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1" fontId="6" fillId="0" borderId="2" xfId="3" applyNumberFormat="1" applyFont="1" applyBorder="1" applyAlignment="1">
      <alignment horizontal="right"/>
    </xf>
    <xf numFmtId="1" fontId="6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0" fontId="0" fillId="0" borderId="1" xfId="0" applyBorder="1"/>
    <xf numFmtId="1" fontId="3" fillId="0" borderId="1" xfId="0" applyNumberFormat="1" applyFont="1" applyBorder="1" applyAlignment="1">
      <alignment horizontal="right"/>
    </xf>
    <xf numFmtId="1" fontId="0" fillId="0" borderId="0" xfId="0" applyNumberFormat="1"/>
    <xf numFmtId="0" fontId="3" fillId="2" borderId="1" xfId="0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5" xfId="3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0" activePane="bottomRight" state="frozen"/>
      <selection pane="topRight" activeCell="C1" sqref="C1"/>
      <selection pane="bottomLeft" activeCell="A7" sqref="A7"/>
      <selection pane="bottomRight" activeCell="K44" sqref="K44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133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155719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159351</v>
      </c>
      <c r="J10" s="15">
        <f>J11+J12</f>
        <v>107199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159351</v>
      </c>
      <c r="J11" s="20">
        <v>107199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67.272248056177872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2230.9140000000002</v>
      </c>
      <c r="J15" s="24">
        <f>J16+J17+J18+J19</f>
        <v>1500.7860000000001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1434.1589999999999</v>
      </c>
      <c r="J16" s="27">
        <f>F16*J11/100</f>
        <v>964.79100000000005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318.702</v>
      </c>
      <c r="J17" s="27">
        <f>F17*J11/100</f>
        <v>214.39800000000002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318.702</v>
      </c>
      <c r="J18" s="27">
        <f>F18*J11/100</f>
        <v>214.39800000000002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159.351</v>
      </c>
      <c r="J19" s="27">
        <f>F19*J11/100</f>
        <v>107.19900000000001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55932.201000000001</v>
      </c>
      <c r="J20" s="24">
        <f>J21+J22+J23+J24+J25+J26+J27</f>
        <v>37626.849000000002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28683.18</v>
      </c>
      <c r="J21" s="27">
        <f>F21*J11/100</f>
        <v>19295.82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5736.6359999999995</v>
      </c>
      <c r="J22" s="27">
        <f>F22*J11/100</f>
        <v>3859.1640000000002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1752.8610000000001</v>
      </c>
      <c r="J23" s="27">
        <f>F23*J11/100</f>
        <v>1179.1890000000001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637.404</v>
      </c>
      <c r="J24" s="27">
        <f>F24*J11/100</f>
        <v>428.79600000000005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2549.616</v>
      </c>
      <c r="J25" s="27">
        <f>F25*J11/100</f>
        <v>1715.1840000000002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11791.974000000002</v>
      </c>
      <c r="J26" s="27">
        <f>F26*J11/100</f>
        <v>7932.7260000000006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4780.53</v>
      </c>
      <c r="J27" s="27">
        <f>F27*J11/100</f>
        <v>3215.97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78241.341000000015</v>
      </c>
      <c r="J28" s="24">
        <f>J29+J30+J31+J32+J33</f>
        <v>52634.708999999995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51151.671000000002</v>
      </c>
      <c r="J29" s="27">
        <f>F29*J11/100</f>
        <v>34410.879000000001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10357.815000000001</v>
      </c>
      <c r="J30" s="27">
        <f>F30*J11/100</f>
        <v>6967.9350000000004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7967.55</v>
      </c>
      <c r="J31" s="27">
        <f>F31*J11/100</f>
        <v>5359.95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8764.3050000000003</v>
      </c>
      <c r="J33" s="24">
        <f>J34+J35+J36+J37+J38+J39</f>
        <v>5895.9449999999997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2230.9139999999998</v>
      </c>
      <c r="J35" s="27">
        <f>F35*J11/100</f>
        <v>1500.7859999999998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1434.1589999999999</v>
      </c>
      <c r="J37" s="27">
        <f>F37*J11/100</f>
        <v>964.79100000000005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5099.232</v>
      </c>
      <c r="J39" s="27">
        <f>F39*J11/100</f>
        <v>3430.3680000000004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478.05299999999994</v>
      </c>
      <c r="J40" s="24">
        <f>F40*J11/100</f>
        <v>321.59699999999998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6374.04</v>
      </c>
      <c r="J41" s="24">
        <f>F41*J11/100</f>
        <v>4287.96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13863.537</v>
      </c>
      <c r="J42" s="24">
        <f>F42*J11/100</f>
        <v>9326.3130000000001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1912.2119999999998</v>
      </c>
      <c r="J43" s="24">
        <f>F43*J11/100</f>
        <v>1286.3879999999999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318.702</v>
      </c>
      <c r="J44" s="24">
        <f>F44*J11/100</f>
        <v>214.39800000000002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159351.00000000003</v>
      </c>
      <c r="J46" s="32">
        <f>J15+J20+J28+J40+J41+J42+J43+J44+J45</f>
        <v>107199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-207871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J12-I12+I8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-207871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B5:B6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42" sqref="B42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122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39427</v>
      </c>
      <c r="J10" s="15">
        <f>J11+J12</f>
        <v>38575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39427</v>
      </c>
      <c r="J11" s="20">
        <v>38575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97.839044309736977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551.97800000000007</v>
      </c>
      <c r="J15" s="24">
        <f>J16+J17+J18+J19</f>
        <v>540.05000000000007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354.84300000000002</v>
      </c>
      <c r="J16" s="27">
        <f>F16*J11/100</f>
        <v>347.17500000000001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78.853999999999999</v>
      </c>
      <c r="J17" s="27">
        <f>F17*J11/100</f>
        <v>77.150000000000006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78.853999999999999</v>
      </c>
      <c r="J18" s="27">
        <f>F18*J11/100</f>
        <v>77.150000000000006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39.427</v>
      </c>
      <c r="J19" s="27">
        <f>F19*J11/100</f>
        <v>38.575000000000003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13838.877</v>
      </c>
      <c r="J20" s="24">
        <f>J21+J22+J23+J24+J25+J26+J27</f>
        <v>13539.825000000001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7096.86</v>
      </c>
      <c r="J21" s="27">
        <f>F21*J11/100</f>
        <v>6943.5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1419.3720000000001</v>
      </c>
      <c r="J22" s="27">
        <f>F22*J11/100</f>
        <v>1388.7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433.69700000000006</v>
      </c>
      <c r="J23" s="27">
        <f>F23*J11/100</f>
        <v>424.32499999999999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157.708</v>
      </c>
      <c r="J24" s="27">
        <f>F24*J11/100</f>
        <v>154.30000000000001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630.83199999999999</v>
      </c>
      <c r="J25" s="27">
        <f>F25*J11/100</f>
        <v>617.20000000000005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2917.598</v>
      </c>
      <c r="J26" s="27">
        <f>F26*J11/100</f>
        <v>2854.55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1182.81</v>
      </c>
      <c r="J27" s="27">
        <f>F27*J11/100</f>
        <v>1157.25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19358.656999999999</v>
      </c>
      <c r="J28" s="24">
        <f>J29+J30+J31+J32+J33</f>
        <v>18940.325000000001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12656.066999999999</v>
      </c>
      <c r="J29" s="27">
        <f>F29*J11/100</f>
        <v>12382.575000000001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2562.7550000000001</v>
      </c>
      <c r="J30" s="27">
        <f>F30*J11/100</f>
        <v>2507.375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1971.35</v>
      </c>
      <c r="J31" s="27">
        <f>F31*J11/100</f>
        <v>1928.75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2168.4849999999997</v>
      </c>
      <c r="J33" s="24">
        <f>J34+J35+J36+J37+J38+J39</f>
        <v>2121.625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551.97799999999995</v>
      </c>
      <c r="J35" s="27">
        <f>F35*J11/100</f>
        <v>540.04999999999995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354.84300000000002</v>
      </c>
      <c r="J37" s="27">
        <f>F37*J11/100</f>
        <v>347.17500000000001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1261.664</v>
      </c>
      <c r="J39" s="27">
        <f>F39*J11/100</f>
        <v>1234.4000000000001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118.28100000000001</v>
      </c>
      <c r="J40" s="24">
        <f>F40*J11/100</f>
        <v>115.72499999999999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1577.08</v>
      </c>
      <c r="J41" s="24">
        <f>F41*J11/100</f>
        <v>1543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3430.1489999999994</v>
      </c>
      <c r="J42" s="24">
        <f>F42*J11/100</f>
        <v>3356.0250000000001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473.12400000000002</v>
      </c>
      <c r="J43" s="24">
        <f>F43*J11/100</f>
        <v>462.9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78.853999999999999</v>
      </c>
      <c r="J44" s="24">
        <f>F44*J11/100</f>
        <v>77.150000000000006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39427.000000000007</v>
      </c>
      <c r="J46" s="32">
        <f>J15+J20+J28+J40+J41+J42+J43+J44+J45</f>
        <v>38575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-852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-852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J15" sqref="J15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121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36107</v>
      </c>
      <c r="J10" s="15">
        <f>J11+J12</f>
        <v>36107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36107</v>
      </c>
      <c r="J11" s="20">
        <v>36107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100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505.49799999999993</v>
      </c>
      <c r="J15" s="24">
        <f>J16+J17+J18+J19</f>
        <v>505.49799999999993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324.96299999999997</v>
      </c>
      <c r="J16" s="27">
        <f>F16*J11/100</f>
        <v>324.96299999999997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72.213999999999999</v>
      </c>
      <c r="J17" s="27">
        <f>F17*J11/100</f>
        <v>72.213999999999999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72.213999999999999</v>
      </c>
      <c r="J18" s="27">
        <f>F18*J11/100</f>
        <v>72.213999999999999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36.106999999999999</v>
      </c>
      <c r="J19" s="27">
        <f>F19*J11/100</f>
        <v>36.106999999999999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12673.557000000001</v>
      </c>
      <c r="J20" s="24">
        <f>J21+J22+J23+J24+J25+J26+J27</f>
        <v>12673.557000000001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6499.26</v>
      </c>
      <c r="J21" s="27">
        <f>F21*J11/100</f>
        <v>6499.26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1299.8519999999999</v>
      </c>
      <c r="J22" s="27">
        <f>F22*J11/100</f>
        <v>1299.8519999999999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397.17700000000002</v>
      </c>
      <c r="J23" s="27">
        <f>F23*J11/100</f>
        <v>397.17700000000002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144.428</v>
      </c>
      <c r="J24" s="27">
        <f>F24*J11/100</f>
        <v>144.428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577.71199999999999</v>
      </c>
      <c r="J25" s="27">
        <f>F25*J11/100</f>
        <v>577.71199999999999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2671.9179999999997</v>
      </c>
      <c r="J26" s="27">
        <f>F26*J11/100</f>
        <v>2671.9179999999997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1083.21</v>
      </c>
      <c r="J27" s="27">
        <f>F27*J11/100</f>
        <v>1083.21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17728.537</v>
      </c>
      <c r="J28" s="24">
        <f>J29+J30+J31+J32+J33</f>
        <v>17728.537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11590.347</v>
      </c>
      <c r="J29" s="27">
        <f>F29*J11/100</f>
        <v>11590.347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2346.9549999999999</v>
      </c>
      <c r="J30" s="27">
        <f>F30*J11/100</f>
        <v>2346.9549999999999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1805.35</v>
      </c>
      <c r="J31" s="27">
        <f>F31*J11/100</f>
        <v>1805.35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1985.8849999999998</v>
      </c>
      <c r="J33" s="24">
        <f>J34+J35+J36+J37+J38+J39</f>
        <v>1985.8849999999998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505.49799999999993</v>
      </c>
      <c r="J35" s="27">
        <f>F35*J11/100</f>
        <v>505.49799999999993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324.96299999999997</v>
      </c>
      <c r="J37" s="27">
        <f>F37*J11/100</f>
        <v>324.96299999999997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1155.424</v>
      </c>
      <c r="J39" s="27">
        <f>F39*J11/100</f>
        <v>1155.424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108.321</v>
      </c>
      <c r="J40" s="24">
        <f>F40*J11/100</f>
        <v>108.321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1444.28</v>
      </c>
      <c r="J41" s="24">
        <f>F41*J11/100</f>
        <v>1444.28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3141.3089999999997</v>
      </c>
      <c r="J42" s="24">
        <f>F42*J11/100</f>
        <v>3141.3089999999997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433.28399999999999</v>
      </c>
      <c r="J43" s="24">
        <f>F43*J11/100</f>
        <v>433.28399999999999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72.213999999999999</v>
      </c>
      <c r="J44" s="24">
        <f>F44*J11/100</f>
        <v>72.213999999999999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36107</v>
      </c>
      <c r="J46" s="32">
        <f>J15+J20+J28+J40+J41+J42+J43+J44+J45</f>
        <v>36107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0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0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16" sqref="B16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119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22753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86127</v>
      </c>
      <c r="J10" s="15">
        <f>J11+J12</f>
        <v>89933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86127</v>
      </c>
      <c r="J11" s="20">
        <v>89933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104.41905558071221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1205.778</v>
      </c>
      <c r="J15" s="24">
        <f>J16+J17+J18+J19</f>
        <v>1259.0619999999999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775.14300000000003</v>
      </c>
      <c r="J16" s="27">
        <f>F16*J11/100</f>
        <v>809.39699999999993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172.25400000000002</v>
      </c>
      <c r="J17" s="27">
        <f>F17*J11/100</f>
        <v>179.86600000000001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172.25400000000002</v>
      </c>
      <c r="J18" s="27">
        <f>F18*J11/100</f>
        <v>179.86600000000001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86.12700000000001</v>
      </c>
      <c r="J19" s="27">
        <f>F19*J11/100</f>
        <v>89.933000000000007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30230.577000000005</v>
      </c>
      <c r="J20" s="24">
        <f>J21+J22+J23+J24+J25+J26+J27</f>
        <v>31566.483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15502.86</v>
      </c>
      <c r="J21" s="27">
        <f>F21*J11/100</f>
        <v>16187.94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3100.5720000000001</v>
      </c>
      <c r="J22" s="27">
        <f>F22*J11/100</f>
        <v>3237.5879999999997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947.39700000000016</v>
      </c>
      <c r="J23" s="27">
        <f>F23*J11/100</f>
        <v>989.26300000000003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344.50800000000004</v>
      </c>
      <c r="J24" s="27">
        <f>F24*J11/100</f>
        <v>359.73200000000003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1378.0320000000002</v>
      </c>
      <c r="J25" s="27">
        <f>F25*J11/100</f>
        <v>1438.9280000000001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6373.3980000000001</v>
      </c>
      <c r="J26" s="27">
        <f>F26*J11/100</f>
        <v>6655.0420000000004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2583.81</v>
      </c>
      <c r="J27" s="27">
        <f>F27*J11/100</f>
        <v>2697.99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42288.357000000004</v>
      </c>
      <c r="J28" s="24">
        <f>J29+J30+J31+J32+J33</f>
        <v>44157.10300000001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27646.767000000003</v>
      </c>
      <c r="J29" s="27">
        <f>F29*J11/100</f>
        <v>28868.493000000002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5598.2550000000001</v>
      </c>
      <c r="J30" s="27">
        <f>F30*J11/100</f>
        <v>5845.6450000000004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4306.3500000000004</v>
      </c>
      <c r="J31" s="27">
        <f>F31*J11/100</f>
        <v>4496.6499999999996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4736.9850000000006</v>
      </c>
      <c r="J33" s="24">
        <f>J34+J35+J36+J37+J38+J39</f>
        <v>4946.3150000000005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1205.7779999999998</v>
      </c>
      <c r="J35" s="27">
        <f>F35*J11/100</f>
        <v>1259.0619999999999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775.14300000000003</v>
      </c>
      <c r="J37" s="27">
        <f>F37*J11/100</f>
        <v>809.39699999999993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2756.0640000000003</v>
      </c>
      <c r="J39" s="27">
        <f>F39*J11/100</f>
        <v>2877.8560000000002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258.38099999999997</v>
      </c>
      <c r="J40" s="24">
        <f>F40*J11/100</f>
        <v>269.79899999999998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3445.08</v>
      </c>
      <c r="J41" s="24">
        <f>F41*J11/100</f>
        <v>3597.32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7493.0489999999991</v>
      </c>
      <c r="J42" s="24">
        <f>F42*J11/100</f>
        <v>7824.1709999999994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1033.5239999999999</v>
      </c>
      <c r="J43" s="24">
        <f>F43*J11/100</f>
        <v>1079.1959999999999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172.25400000000002</v>
      </c>
      <c r="J44" s="24">
        <f>F44*J11/100</f>
        <v>179.86600000000001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86127</v>
      </c>
      <c r="J46" s="32">
        <f>J15+J20+J28+J40+J41+J42+J43+J44+J45</f>
        <v>89933.000000000015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-18947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-18947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13" sqref="B13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117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211920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238323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851681</v>
      </c>
      <c r="J10" s="15">
        <f>J11+J12</f>
        <v>561391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603486</v>
      </c>
      <c r="J11" s="20">
        <v>532487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248195</v>
      </c>
      <c r="J12" s="20">
        <v>28904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88.235186897459101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8448.8040000000001</v>
      </c>
      <c r="J15" s="24">
        <f>J16+J17+J18+J19</f>
        <v>7454.8180000000002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5431.3739999999998</v>
      </c>
      <c r="J16" s="27">
        <f>F16*J11/100</f>
        <v>4792.3829999999998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1206.9720000000002</v>
      </c>
      <c r="J17" s="27">
        <f>F17*J11/100</f>
        <v>1064.9740000000002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1206.9720000000002</v>
      </c>
      <c r="J18" s="27">
        <f>F18*J11/100</f>
        <v>1064.9740000000002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603.4860000000001</v>
      </c>
      <c r="J19" s="27">
        <f>F19*J11/100</f>
        <v>532.48700000000008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211823.58600000001</v>
      </c>
      <c r="J20" s="24">
        <f>J21+J22+J23+J24+J25+J26+J27</f>
        <v>186902.93700000003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108627.48</v>
      </c>
      <c r="J21" s="27">
        <f>F21*J11/100</f>
        <v>95847.66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21725.495999999999</v>
      </c>
      <c r="J22" s="27">
        <f>F22*J11/100</f>
        <v>19169.531999999999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6638.3460000000014</v>
      </c>
      <c r="J23" s="27">
        <f>F23*J11/100</f>
        <v>5857.3570000000009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2413.9440000000004</v>
      </c>
      <c r="J24" s="27">
        <f>F24*J11/100</f>
        <v>2129.9480000000003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9655.7760000000017</v>
      </c>
      <c r="J25" s="27">
        <f>F25*J11/100</f>
        <v>8519.7920000000013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44657.964000000007</v>
      </c>
      <c r="J26" s="27">
        <f>F26*J11/100</f>
        <v>39404.038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18104.580000000002</v>
      </c>
      <c r="J27" s="27">
        <f>F27*J11/100</f>
        <v>15974.61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296311.62599999999</v>
      </c>
      <c r="J28" s="24">
        <f>J29+J30+J31+J32+J33</f>
        <v>261451.117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193719.00600000002</v>
      </c>
      <c r="J29" s="27">
        <f>F29*J11/100</f>
        <v>170928.32699999999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39226.589999999997</v>
      </c>
      <c r="J30" s="27">
        <f>F30*J11/100</f>
        <v>34611.654999999999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30174.3</v>
      </c>
      <c r="J31" s="27">
        <f>F31*J11/100</f>
        <v>26624.35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33191.730000000003</v>
      </c>
      <c r="J33" s="24">
        <f>J34+J35+J36+J37+J38+J39</f>
        <v>29286.785000000003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8448.8039999999983</v>
      </c>
      <c r="J35" s="27">
        <f>F35*J11/100</f>
        <v>7454.8179999999993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5431.3739999999998</v>
      </c>
      <c r="J37" s="27">
        <f>F37*J11/100</f>
        <v>4792.3829999999998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19311.552000000003</v>
      </c>
      <c r="J39" s="27">
        <f>F39*J11/100</f>
        <v>17039.584000000003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1810.4579999999999</v>
      </c>
      <c r="J40" s="24">
        <f>F40*J11/100</f>
        <v>1597.461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24139.439999999999</v>
      </c>
      <c r="J41" s="24">
        <f>F41*J11/100</f>
        <v>21299.48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52503.281999999992</v>
      </c>
      <c r="J42" s="24">
        <f>F42*J11/100</f>
        <v>46326.368999999992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7241.8319999999994</v>
      </c>
      <c r="J43" s="24">
        <f>F43*J11/100</f>
        <v>6389.8440000000001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1206.9720000000002</v>
      </c>
      <c r="J44" s="24">
        <f>F44*J11/100</f>
        <v>1064.9740000000002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248195</v>
      </c>
      <c r="J45" s="39">
        <f>J12</f>
        <v>28904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851681</v>
      </c>
      <c r="J46" s="32">
        <f>J15+J20+J28+J40+J41+J42+J43+J44+J45</f>
        <v>561391.00000000012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-309322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-431211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-740533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116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269234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493394</v>
      </c>
      <c r="J10" s="15">
        <f>J11+J12</f>
        <v>468900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493394</v>
      </c>
      <c r="J11" s="20">
        <v>468900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95.035610485737564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6907.5160000000014</v>
      </c>
      <c r="J15" s="24">
        <f>J16+J17+J18+J19</f>
        <v>6564.6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4440.5460000000003</v>
      </c>
      <c r="J16" s="27">
        <f>F16*J11/100</f>
        <v>4220.1000000000004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986.78800000000001</v>
      </c>
      <c r="J17" s="27">
        <f>F17*J11/100</f>
        <v>937.8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986.78800000000001</v>
      </c>
      <c r="J18" s="27">
        <f>F18*J11/100</f>
        <v>937.8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493.39400000000001</v>
      </c>
      <c r="J19" s="27">
        <f>F19*J11/100</f>
        <v>468.9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173181.29399999999</v>
      </c>
      <c r="J20" s="24">
        <f>J21+J22+J23+J24+J25+J26+J27</f>
        <v>164583.9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88810.92</v>
      </c>
      <c r="J21" s="27">
        <f>F21*J11/100</f>
        <v>84402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17762.184000000001</v>
      </c>
      <c r="J22" s="27">
        <f>F22*J11/100</f>
        <v>16880.400000000001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5427.3339999999998</v>
      </c>
      <c r="J23" s="27">
        <f>F23*J11/100</f>
        <v>5157.9000000000005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1973.576</v>
      </c>
      <c r="J24" s="27">
        <f>F24*J11/100</f>
        <v>1875.6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7894.3040000000001</v>
      </c>
      <c r="J25" s="27">
        <f>F25*J11/100</f>
        <v>7502.4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36511.156000000003</v>
      </c>
      <c r="J26" s="27">
        <f>F26*J11/100</f>
        <v>34698.6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14801.82</v>
      </c>
      <c r="J27" s="27">
        <f>F27*J11/100</f>
        <v>14067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242256.45400000003</v>
      </c>
      <c r="J28" s="24">
        <f>J29+J30+J31+J32+J33</f>
        <v>230229.9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158379.47400000002</v>
      </c>
      <c r="J29" s="27">
        <f>F29*J11/100</f>
        <v>150516.9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32070.61</v>
      </c>
      <c r="J30" s="27">
        <f>F30*J11/100</f>
        <v>30478.5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24669.7</v>
      </c>
      <c r="J31" s="27">
        <f>F31*J11/100</f>
        <v>23445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27136.67</v>
      </c>
      <c r="J33" s="24">
        <f>J34+J35+J36+J37+J38+J39</f>
        <v>25789.5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6907.5159999999996</v>
      </c>
      <c r="J35" s="27">
        <f>F35*J11/100</f>
        <v>6564.6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4440.5460000000003</v>
      </c>
      <c r="J37" s="27">
        <f>F37*J11/100</f>
        <v>4220.1000000000004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15788.608</v>
      </c>
      <c r="J39" s="27">
        <f>F39*J11/100</f>
        <v>15004.8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1480.1819999999998</v>
      </c>
      <c r="J40" s="24">
        <f>F40*J11/100</f>
        <v>1406.7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19735.759999999998</v>
      </c>
      <c r="J41" s="24">
        <f>F41*J11/100</f>
        <v>18756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42925.277999999998</v>
      </c>
      <c r="J42" s="24">
        <f>F42*J11/100</f>
        <v>40794.299999999996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5920.7279999999992</v>
      </c>
      <c r="J43" s="24">
        <f>F43*J11/100</f>
        <v>5626.8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986.78800000000001</v>
      </c>
      <c r="J44" s="24">
        <f>F44*J11/100</f>
        <v>937.8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493394</v>
      </c>
      <c r="J46" s="32">
        <f>J15+J20+J28+J40+J41+J42+J43+J44+J45</f>
        <v>468900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-293728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-293728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115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20443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1341669</v>
      </c>
      <c r="J10" s="15">
        <f>J11+J12</f>
        <v>1067178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452882</v>
      </c>
      <c r="J11" s="20">
        <v>451844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888787</v>
      </c>
      <c r="J12" s="20">
        <v>615334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99.770801224159939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6340.348</v>
      </c>
      <c r="J15" s="24">
        <f>J16+J17+J18+J19</f>
        <v>6325.8160000000007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4075.9380000000001</v>
      </c>
      <c r="J16" s="27">
        <f>F16*J11/100</f>
        <v>4066.5960000000005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905.76400000000012</v>
      </c>
      <c r="J17" s="27">
        <f>F17*J11/100</f>
        <v>903.68799999999999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905.76400000000012</v>
      </c>
      <c r="J18" s="27">
        <f>F18*J11/100</f>
        <v>903.68799999999999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452.88200000000006</v>
      </c>
      <c r="J19" s="27">
        <f>F19*J11/100</f>
        <v>451.84399999999999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158961.58199999999</v>
      </c>
      <c r="J20" s="24">
        <f>J21+J22+J23+J24+J25+J26+J27</f>
        <v>158597.24400000001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81518.759999999995</v>
      </c>
      <c r="J21" s="27">
        <f>F21*J11/100</f>
        <v>81331.92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16303.752</v>
      </c>
      <c r="J22" s="27">
        <f>F22*J11/100</f>
        <v>16266.384000000002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4981.7020000000002</v>
      </c>
      <c r="J23" s="27">
        <f>F23*J11/100</f>
        <v>4970.2840000000006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1811.5280000000002</v>
      </c>
      <c r="J24" s="27">
        <f>F24*J11/100</f>
        <v>1807.376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7246.112000000001</v>
      </c>
      <c r="J25" s="27">
        <f>F25*J11/100</f>
        <v>7229.5039999999999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33513.268000000004</v>
      </c>
      <c r="J26" s="27">
        <f>F26*J11/100</f>
        <v>33436.455999999998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13586.46</v>
      </c>
      <c r="J27" s="27">
        <f>F27*J11/100</f>
        <v>13555.32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222365.06200000001</v>
      </c>
      <c r="J28" s="24">
        <f>J29+J30+J31+J32+J33</f>
        <v>221855.40399999998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145375.122</v>
      </c>
      <c r="J29" s="27">
        <f>F29*J11/100</f>
        <v>145041.924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29437.33</v>
      </c>
      <c r="J30" s="27">
        <f>F30*J11/100</f>
        <v>29369.86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22644.1</v>
      </c>
      <c r="J31" s="27">
        <f>F31*J11/100</f>
        <v>22592.2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24908.510000000002</v>
      </c>
      <c r="J33" s="24">
        <f>J34+J35+J36+J37+J38+J39</f>
        <v>24851.42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6340.347999999999</v>
      </c>
      <c r="J35" s="27">
        <f>F35*J11/100</f>
        <v>6325.8159999999998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4075.9380000000001</v>
      </c>
      <c r="J37" s="27">
        <f>F37*J11/100</f>
        <v>4066.5960000000005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14492.224000000002</v>
      </c>
      <c r="J39" s="27">
        <f>F39*J11/100</f>
        <v>14459.008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1358.646</v>
      </c>
      <c r="J40" s="24">
        <f>F40*J11/100</f>
        <v>1355.5319999999999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18115.28</v>
      </c>
      <c r="J41" s="24">
        <f>F41*J11/100</f>
        <v>18073.759999999998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39400.733999999997</v>
      </c>
      <c r="J42" s="24">
        <f>F42*J11/100</f>
        <v>39310.428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5434.5839999999998</v>
      </c>
      <c r="J43" s="24">
        <f>F43*J11/100</f>
        <v>5422.1279999999997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905.76400000000012</v>
      </c>
      <c r="J44" s="24">
        <f>F44*J11/100</f>
        <v>903.68799999999999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888787</v>
      </c>
      <c r="J45" s="39">
        <f>J12</f>
        <v>615334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1341669</v>
      </c>
      <c r="J46" s="32">
        <f>J15+J20+J28+J40+J41+J42+J43+J44+J45</f>
        <v>1067178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-21481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-273453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-294934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114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20443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452882</v>
      </c>
      <c r="J10" s="15">
        <f>J11+J12</f>
        <v>451844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452882</v>
      </c>
      <c r="J11" s="20">
        <v>451844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99.770801224159939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6340.348</v>
      </c>
      <c r="J15" s="24">
        <f>J16+J17+J18+J19</f>
        <v>6325.8160000000007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4075.9380000000001</v>
      </c>
      <c r="J16" s="27">
        <f>F16*J11/100</f>
        <v>4066.5960000000005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905.76400000000012</v>
      </c>
      <c r="J17" s="27">
        <f>F17*J11/100</f>
        <v>903.68799999999999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905.76400000000012</v>
      </c>
      <c r="J18" s="27">
        <f>F18*J11/100</f>
        <v>903.68799999999999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452.88200000000006</v>
      </c>
      <c r="J19" s="27">
        <f>F19*J11/100</f>
        <v>451.84399999999999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158961.58199999999</v>
      </c>
      <c r="J20" s="24">
        <f>J21+J22+J23+J24+J25+J26+J27</f>
        <v>158597.24400000001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81518.759999999995</v>
      </c>
      <c r="J21" s="27">
        <f>F21*J11/100</f>
        <v>81331.92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16303.752</v>
      </c>
      <c r="J22" s="27">
        <f>F22*J11/100</f>
        <v>16266.384000000002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4981.7020000000002</v>
      </c>
      <c r="J23" s="27">
        <f>F23*J11/100</f>
        <v>4970.2840000000006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1811.5280000000002</v>
      </c>
      <c r="J24" s="27">
        <f>F24*J11/100</f>
        <v>1807.376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7246.112000000001</v>
      </c>
      <c r="J25" s="27">
        <f>F25*J11/100</f>
        <v>7229.5039999999999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33513.268000000004</v>
      </c>
      <c r="J26" s="27">
        <f>F26*J11/100</f>
        <v>33436.455999999998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13586.46</v>
      </c>
      <c r="J27" s="27">
        <f>F27*J11/100</f>
        <v>13555.32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222365.06200000001</v>
      </c>
      <c r="J28" s="24">
        <f>J29+J30+J31+J32+J33</f>
        <v>221855.40399999998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145375.122</v>
      </c>
      <c r="J29" s="27">
        <f>F29*J11/100</f>
        <v>145041.924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29437.33</v>
      </c>
      <c r="J30" s="27">
        <f>F30*J11/100</f>
        <v>29369.86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22644.1</v>
      </c>
      <c r="J31" s="27">
        <f>F31*J11/100</f>
        <v>22592.2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24908.510000000002</v>
      </c>
      <c r="J33" s="24">
        <f>J34+J35+J36+J37+J38+J39</f>
        <v>24851.42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6340.347999999999</v>
      </c>
      <c r="J35" s="27">
        <f>F35*J11/100</f>
        <v>6325.8159999999998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4075.9380000000001</v>
      </c>
      <c r="J37" s="27">
        <f>F37*J11/100</f>
        <v>4066.5960000000005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14492.224000000002</v>
      </c>
      <c r="J39" s="27">
        <f>F39*J11/100</f>
        <v>14459.008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1358.646</v>
      </c>
      <c r="J40" s="24">
        <f>F40*J11/100</f>
        <v>1355.5319999999999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18115.28</v>
      </c>
      <c r="J41" s="24">
        <f>F41*J11/100</f>
        <v>18073.759999999998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39400.733999999997</v>
      </c>
      <c r="J42" s="24">
        <f>F42*J11/100</f>
        <v>39310.428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5434.5839999999998</v>
      </c>
      <c r="J43" s="24">
        <f>F43*J11/100</f>
        <v>5422.1279999999997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905.76400000000012</v>
      </c>
      <c r="J44" s="24">
        <f>F44*J11/100</f>
        <v>903.68799999999999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452881.99999999994</v>
      </c>
      <c r="J46" s="32">
        <f>J15+J20+J28+J40+J41+J42+J43+J44+J45</f>
        <v>451844.00000000006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-21481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-21481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113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13683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45669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631100</v>
      </c>
      <c r="J10" s="15">
        <f>J11+J12</f>
        <v>650633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613583</v>
      </c>
      <c r="J11" s="20">
        <v>619433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17517</v>
      </c>
      <c r="J12" s="20">
        <v>31200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100.95341624523495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8590.1620000000003</v>
      </c>
      <c r="J15" s="24">
        <f>J16+J17+J18+J19</f>
        <v>8672.0620000000017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5522.2470000000003</v>
      </c>
      <c r="J16" s="27">
        <f>F16*J11/100</f>
        <v>5574.8970000000008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1227.1660000000002</v>
      </c>
      <c r="J17" s="27">
        <f>F17*J11/100</f>
        <v>1238.866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1227.1660000000002</v>
      </c>
      <c r="J18" s="27">
        <f>F18*J11/100</f>
        <v>1238.866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613.58300000000008</v>
      </c>
      <c r="J19" s="27">
        <f>F19*J11/100</f>
        <v>619.43299999999999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215367.633</v>
      </c>
      <c r="J20" s="24">
        <f>J21+J22+J23+J24+J25+J26+J27</f>
        <v>217420.98300000001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110444.94</v>
      </c>
      <c r="J21" s="27">
        <f>F21*J11/100</f>
        <v>111497.94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22088.988000000001</v>
      </c>
      <c r="J22" s="27">
        <f>F22*J11/100</f>
        <v>22299.588000000003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6749.4130000000005</v>
      </c>
      <c r="J23" s="27">
        <f>F23*J11/100</f>
        <v>6813.7630000000008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2454.3320000000003</v>
      </c>
      <c r="J24" s="27">
        <f>F24*J11/100</f>
        <v>2477.732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9817.3280000000013</v>
      </c>
      <c r="J25" s="27">
        <f>F25*J11/100</f>
        <v>9910.9279999999999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45405.142</v>
      </c>
      <c r="J26" s="27">
        <f>F26*J11/100</f>
        <v>45838.042000000001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18407.490000000002</v>
      </c>
      <c r="J27" s="27">
        <f>F27*J11/100</f>
        <v>18582.990000000002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301269.25300000003</v>
      </c>
      <c r="J28" s="24">
        <f>J29+J30+J31+J32+J33</f>
        <v>304141.603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196960.14300000001</v>
      </c>
      <c r="J29" s="27">
        <f>F29*J11/100</f>
        <v>198837.99300000002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39882.894999999997</v>
      </c>
      <c r="J30" s="27">
        <f>F30*J11/100</f>
        <v>40263.144999999997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30679.15</v>
      </c>
      <c r="J31" s="27">
        <f>F31*J11/100</f>
        <v>30971.65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33747.065000000002</v>
      </c>
      <c r="J33" s="24">
        <f>J34+J35+J36+J37+J38+J39</f>
        <v>34068.815000000002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8590.1620000000003</v>
      </c>
      <c r="J35" s="27">
        <f>F35*J11/100</f>
        <v>8672.0619999999999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5522.2470000000003</v>
      </c>
      <c r="J37" s="27">
        <f>F37*J11/100</f>
        <v>5574.8970000000008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19634.656000000003</v>
      </c>
      <c r="J39" s="27">
        <f>F39*J11/100</f>
        <v>19821.856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1840.749</v>
      </c>
      <c r="J40" s="24">
        <f>F40*J11/100</f>
        <v>1858.299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24543.32</v>
      </c>
      <c r="J41" s="24">
        <f>F41*J11/100</f>
        <v>24777.32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53381.720999999998</v>
      </c>
      <c r="J42" s="24">
        <f>F42*J11/100</f>
        <v>53890.670999999995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7362.9960000000001</v>
      </c>
      <c r="J43" s="24">
        <f>F43*J11/100</f>
        <v>7433.1959999999999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1227.1660000000002</v>
      </c>
      <c r="J44" s="24">
        <f>F44*J11/100</f>
        <v>1238.866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17517</v>
      </c>
      <c r="J45" s="39">
        <f>J12</f>
        <v>31200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631100</v>
      </c>
      <c r="J46" s="32">
        <f>J15+J20+J28+J40+J41+J42+J43+J44+J45</f>
        <v>650633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-39819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-39819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112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21268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49561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738266</v>
      </c>
      <c r="J10" s="15">
        <f>J11+J12</f>
        <v>686147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657510</v>
      </c>
      <c r="J11" s="20">
        <v>630498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80756</v>
      </c>
      <c r="J12" s="20">
        <v>55649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95.891773509148152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9205.1400000000012</v>
      </c>
      <c r="J15" s="24">
        <f>J16+J17+J18+J19</f>
        <v>8826.9720000000016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5917.59</v>
      </c>
      <c r="J16" s="27">
        <f>F16*J11/100</f>
        <v>5674.4820000000009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1315.02</v>
      </c>
      <c r="J17" s="27">
        <f>F17*J11/100</f>
        <v>1260.9960000000001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1315.02</v>
      </c>
      <c r="J18" s="27">
        <f>F18*J11/100</f>
        <v>1260.9960000000001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657.51</v>
      </c>
      <c r="J19" s="27">
        <f>F19*J11/100</f>
        <v>630.49800000000005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230786.01</v>
      </c>
      <c r="J20" s="24">
        <f>J21+J22+J23+J24+J25+J26+J27</f>
        <v>221304.79800000001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118351.8</v>
      </c>
      <c r="J21" s="27">
        <f>F21*J11/100</f>
        <v>113489.64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23670.36</v>
      </c>
      <c r="J22" s="27">
        <f>F22*J11/100</f>
        <v>22697.928000000004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7232.6100000000015</v>
      </c>
      <c r="J23" s="27">
        <f>F23*J11/100</f>
        <v>6935.4780000000001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2630.04</v>
      </c>
      <c r="J24" s="27">
        <f>F24*J11/100</f>
        <v>2521.9920000000002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10520.16</v>
      </c>
      <c r="J25" s="27">
        <f>F25*J11/100</f>
        <v>10087.968000000001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48655.74</v>
      </c>
      <c r="J26" s="27">
        <f>F26*J11/100</f>
        <v>46656.851999999999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19725.3</v>
      </c>
      <c r="J27" s="27">
        <f>F27*J11/100</f>
        <v>18914.939999999999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322837.40999999997</v>
      </c>
      <c r="J28" s="24">
        <f>J29+J30+J31+J32+J33</f>
        <v>309574.51800000004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211060.71</v>
      </c>
      <c r="J29" s="27">
        <f>F29*J11/100</f>
        <v>202389.85800000001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42738.15</v>
      </c>
      <c r="J30" s="27">
        <f>F30*J11/100</f>
        <v>40982.370000000003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32875.5</v>
      </c>
      <c r="J31" s="27">
        <f>F31*J11/100</f>
        <v>31524.9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36163.050000000003</v>
      </c>
      <c r="J33" s="24">
        <f>J34+J35+J36+J37+J38+J39</f>
        <v>34677.39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9205.14</v>
      </c>
      <c r="J35" s="27">
        <f>F35*J11/100</f>
        <v>8826.9719999999998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5917.59</v>
      </c>
      <c r="J37" s="27">
        <f>F37*J11/100</f>
        <v>5674.4820000000009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21040.32</v>
      </c>
      <c r="J39" s="27">
        <f>F39*J11/100</f>
        <v>20175.936000000002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1972.53</v>
      </c>
      <c r="J40" s="24">
        <f>F40*J11/100</f>
        <v>1891.4939999999999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26300.400000000001</v>
      </c>
      <c r="J41" s="24">
        <f>F41*J11/100</f>
        <v>25219.919999999998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57203.369999999988</v>
      </c>
      <c r="J42" s="24">
        <f>F42*J11/100</f>
        <v>54853.325999999994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7890.12</v>
      </c>
      <c r="J43" s="24">
        <f>F43*J11/100</f>
        <v>7565.9759999999997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1315.02</v>
      </c>
      <c r="J44" s="24">
        <f>F44*J11/100</f>
        <v>1260.9960000000001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80756</v>
      </c>
      <c r="J45" s="39">
        <f>J12</f>
        <v>55649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738266.00000000012</v>
      </c>
      <c r="J46" s="32">
        <f>J15+J20+J28+J40+J41+J42+J43+J44+J45</f>
        <v>686147.00000000012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-76573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-46375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-122948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111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36741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41728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347471</v>
      </c>
      <c r="J10" s="15">
        <f>J11+J12</f>
        <v>355286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184575</v>
      </c>
      <c r="J11" s="20">
        <v>176558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162896</v>
      </c>
      <c r="J12" s="20">
        <v>178728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95.656508194500873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2584.0499999999997</v>
      </c>
      <c r="J15" s="24">
        <f>J16+J17+J18+J19</f>
        <v>2471.8119999999999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1661.175</v>
      </c>
      <c r="J16" s="27">
        <f>F16*J11/100</f>
        <v>1589.0220000000002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369.15</v>
      </c>
      <c r="J17" s="27">
        <f>F17*J11/100</f>
        <v>353.11599999999999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369.15</v>
      </c>
      <c r="J18" s="27">
        <f>F18*J11/100</f>
        <v>353.11599999999999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184.57499999999999</v>
      </c>
      <c r="J19" s="27">
        <f>F19*J11/100</f>
        <v>176.55799999999999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64785.824999999997</v>
      </c>
      <c r="J20" s="24">
        <f>J21+J22+J23+J24+J25+J26+J27</f>
        <v>61971.858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33223.5</v>
      </c>
      <c r="J21" s="27">
        <f>F21*J11/100</f>
        <v>31780.44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6644.7</v>
      </c>
      <c r="J22" s="27">
        <f>F22*J11/100</f>
        <v>6356.0880000000006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2030.3250000000003</v>
      </c>
      <c r="J23" s="27">
        <f>F23*J11/100</f>
        <v>1942.1380000000001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738.3</v>
      </c>
      <c r="J24" s="27">
        <f>F24*J11/100</f>
        <v>706.23199999999997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2953.2</v>
      </c>
      <c r="J25" s="27">
        <f>F25*J11/100</f>
        <v>2824.9279999999999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13658.55</v>
      </c>
      <c r="J26" s="27">
        <f>F26*J11/100</f>
        <v>13065.291999999999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5537.25</v>
      </c>
      <c r="J27" s="27">
        <f>F27*J11/100</f>
        <v>5296.74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90626.324999999997</v>
      </c>
      <c r="J28" s="24">
        <f>J29+J30+J31+J32+J33</f>
        <v>86689.977999999988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59248.574999999997</v>
      </c>
      <c r="J29" s="27">
        <f>F29*J11/100</f>
        <v>56675.117999999995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11997.375</v>
      </c>
      <c r="J30" s="27">
        <f>F30*J11/100</f>
        <v>11476.27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9228.75</v>
      </c>
      <c r="J31" s="27">
        <f>F31*J11/100</f>
        <v>8827.9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10151.625</v>
      </c>
      <c r="J33" s="24">
        <f>J34+J35+J36+J37+J38+J39</f>
        <v>9710.6899999999987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2584.0499999999997</v>
      </c>
      <c r="J35" s="27">
        <f>F35*J11/100</f>
        <v>2471.8119999999999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1661.175</v>
      </c>
      <c r="J37" s="27">
        <f>F37*J11/100</f>
        <v>1589.0220000000002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5906.4</v>
      </c>
      <c r="J39" s="27">
        <f>F39*J11/100</f>
        <v>5649.8559999999998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553.72500000000002</v>
      </c>
      <c r="J40" s="24">
        <f>F40*J11/100</f>
        <v>529.67399999999998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7383</v>
      </c>
      <c r="J41" s="24">
        <f>F41*J11/100</f>
        <v>7062.32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16058.024999999998</v>
      </c>
      <c r="J42" s="24">
        <f>F42*J11/100</f>
        <v>15360.545999999998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2214.9</v>
      </c>
      <c r="J43" s="24">
        <f>F43*J11/100</f>
        <v>2118.6959999999999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369.15</v>
      </c>
      <c r="J44" s="24">
        <f>F44*J11/100</f>
        <v>353.11599999999999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162896</v>
      </c>
      <c r="J45" s="39">
        <f>J12</f>
        <v>178728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347471</v>
      </c>
      <c r="J46" s="32">
        <f>J15+J20+J28+J40+J41+J42+J43+J44+J45</f>
        <v>355286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-49745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-20909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-70654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6" activePane="bottomRight" state="frozen"/>
      <selection pane="topRight" activeCell="C1" sqref="C1"/>
      <selection pane="bottomLeft" activeCell="A7" sqref="A7"/>
      <selection pane="bottomRight" activeCell="I52" sqref="I52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132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1888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48281</v>
      </c>
      <c r="J10" s="15">
        <f>J11+J12</f>
        <v>48880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48281</v>
      </c>
      <c r="J11" s="20">
        <v>48880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101.24065367328762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675.93399999999997</v>
      </c>
      <c r="J15" s="24">
        <f>J16+J17+J18+J19</f>
        <v>684.32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434.529</v>
      </c>
      <c r="J16" s="27">
        <f>F16*J11/100</f>
        <v>439.92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96.562000000000012</v>
      </c>
      <c r="J17" s="27">
        <f>F17*J11/100</f>
        <v>97.76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96.562000000000012</v>
      </c>
      <c r="J18" s="27">
        <f>F18*J11/100</f>
        <v>97.76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48.281000000000006</v>
      </c>
      <c r="J19" s="27">
        <f>F19*J11/100</f>
        <v>48.88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16946.630999999998</v>
      </c>
      <c r="J20" s="24">
        <f>J21+J22+J23+J24+J25+J26+J27</f>
        <v>17156.88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8690.58</v>
      </c>
      <c r="J21" s="27">
        <f>F21*J11/100</f>
        <v>8798.4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1738.116</v>
      </c>
      <c r="J22" s="27">
        <f>F22*J11/100</f>
        <v>1759.68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531.09100000000001</v>
      </c>
      <c r="J23" s="27">
        <f>F23*J11/100</f>
        <v>537.68000000000006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193.12400000000002</v>
      </c>
      <c r="J24" s="27">
        <f>F24*J11/100</f>
        <v>195.52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772.49600000000009</v>
      </c>
      <c r="J25" s="27">
        <f>F25*J11/100</f>
        <v>782.08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3572.7940000000003</v>
      </c>
      <c r="J26" s="27">
        <f>F26*J11/100</f>
        <v>3617.12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1448.43</v>
      </c>
      <c r="J27" s="27">
        <f>F27*J11/100</f>
        <v>1466.4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23705.970999999998</v>
      </c>
      <c r="J28" s="24">
        <f>J29+J30+J31+J32+J33</f>
        <v>24000.080000000002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15498.201000000001</v>
      </c>
      <c r="J29" s="27">
        <f>F29*J11/100</f>
        <v>15690.48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3138.2649999999999</v>
      </c>
      <c r="J30" s="27">
        <f>F30*J11/100</f>
        <v>3177.2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2414.0500000000002</v>
      </c>
      <c r="J31" s="27">
        <f>F31*J11/100</f>
        <v>2444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2655.4549999999999</v>
      </c>
      <c r="J33" s="24">
        <f>J34+J35+J36+J37+J38+J39</f>
        <v>2688.4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675.93399999999997</v>
      </c>
      <c r="J35" s="27">
        <f>F35*J11/100</f>
        <v>684.32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434.529</v>
      </c>
      <c r="J37" s="27">
        <f>F37*J11/100</f>
        <v>439.92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1544.9920000000002</v>
      </c>
      <c r="J39" s="27">
        <f>F39*J11/100</f>
        <v>1564.16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144.84299999999999</v>
      </c>
      <c r="J40" s="24">
        <f>F40*J11/100</f>
        <v>146.63999999999999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1931.24</v>
      </c>
      <c r="J41" s="24">
        <f>F41*J11/100</f>
        <v>1955.2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4200.4469999999992</v>
      </c>
      <c r="J42" s="24">
        <f>F42*J11/100</f>
        <v>4252.5599999999995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579.37199999999996</v>
      </c>
      <c r="J43" s="24">
        <f>F43*J11/100</f>
        <v>586.55999999999995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96.562000000000012</v>
      </c>
      <c r="J44" s="24">
        <f>F44*J11/100</f>
        <v>97.76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48280.999999999993</v>
      </c>
      <c r="J46" s="32">
        <f>J15+J20+J28+J40+J41+J42+J43+J44+J45</f>
        <v>48879.999999999993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v>1289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J12-I12+I8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v>1289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B5:B6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110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41728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184575</v>
      </c>
      <c r="J10" s="15">
        <f>J11+J12</f>
        <v>176558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184575</v>
      </c>
      <c r="J11" s="20">
        <v>176558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95.656508194500873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2584.0499999999997</v>
      </c>
      <c r="J15" s="24">
        <f>J16+J17+J18+J19</f>
        <v>2471.8119999999999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1661.175</v>
      </c>
      <c r="J16" s="27">
        <f>F16*J11/100</f>
        <v>1589.0220000000002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369.15</v>
      </c>
      <c r="J17" s="27">
        <f>F17*J11/100</f>
        <v>353.11599999999999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369.15</v>
      </c>
      <c r="J18" s="27">
        <f>F18*J11/100</f>
        <v>353.11599999999999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184.57499999999999</v>
      </c>
      <c r="J19" s="27">
        <f>F19*J11/100</f>
        <v>176.55799999999999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64785.824999999997</v>
      </c>
      <c r="J20" s="24">
        <f>J21+J22+J23+J24+J25+J26+J27</f>
        <v>61971.858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33223.5</v>
      </c>
      <c r="J21" s="27">
        <f>F21*J11/100</f>
        <v>31780.44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6644.7</v>
      </c>
      <c r="J22" s="27">
        <f>F22*J11/100</f>
        <v>6356.0880000000006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2030.3250000000003</v>
      </c>
      <c r="J23" s="27">
        <f>F23*J11/100</f>
        <v>1942.1380000000001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738.3</v>
      </c>
      <c r="J24" s="27">
        <f>F24*J11/100</f>
        <v>706.23199999999997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2953.2</v>
      </c>
      <c r="J25" s="27">
        <f>F25*J11/100</f>
        <v>2824.9279999999999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13658.55</v>
      </c>
      <c r="J26" s="27">
        <f>F26*J11/100</f>
        <v>13065.291999999999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5537.25</v>
      </c>
      <c r="J27" s="27">
        <f>F27*J11/100</f>
        <v>5296.74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90626.324999999997</v>
      </c>
      <c r="J28" s="24">
        <f>J29+J30+J31+J32+J33</f>
        <v>86689.977999999988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59248.574999999997</v>
      </c>
      <c r="J29" s="27">
        <f>F29*J11/100</f>
        <v>56675.117999999995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11997.375</v>
      </c>
      <c r="J30" s="27">
        <f>F30*J11/100</f>
        <v>11476.27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9228.75</v>
      </c>
      <c r="J31" s="27">
        <f>F31*J11/100</f>
        <v>8827.9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10151.625</v>
      </c>
      <c r="J33" s="24">
        <f>J34+J35+J36+J37+J38+J39</f>
        <v>9710.6899999999987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2584.0499999999997</v>
      </c>
      <c r="J35" s="27">
        <f>F35*J11/100</f>
        <v>2471.8119999999999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1661.175</v>
      </c>
      <c r="J37" s="27">
        <f>F37*J11/100</f>
        <v>1589.0220000000002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5906.4</v>
      </c>
      <c r="J39" s="27">
        <f>F39*J11/100</f>
        <v>5649.8559999999998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553.72500000000002</v>
      </c>
      <c r="J40" s="24">
        <f>F40*J11/100</f>
        <v>529.67399999999998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7383</v>
      </c>
      <c r="J41" s="24">
        <f>F41*J11/100</f>
        <v>7062.32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16058.024999999998</v>
      </c>
      <c r="J42" s="24">
        <f>F42*J11/100</f>
        <v>15360.545999999998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2214.9</v>
      </c>
      <c r="J43" s="24">
        <f>F43*J11/100</f>
        <v>2118.6959999999999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369.15</v>
      </c>
      <c r="J44" s="24">
        <f>F44*J11/100</f>
        <v>353.11599999999999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184575</v>
      </c>
      <c r="J46" s="32">
        <f>J15+J20+J28+J40+J41+J42+J43+J44+J45</f>
        <v>176558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-49745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-49745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109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104961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506124</v>
      </c>
      <c r="J10" s="15">
        <f>J11+J12</f>
        <v>508068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506124</v>
      </c>
      <c r="J11" s="20">
        <v>508068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100.3840955971264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7085.735999999999</v>
      </c>
      <c r="J15" s="24">
        <f>J16+J17+J18+J19</f>
        <v>7112.9520000000011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4555.116</v>
      </c>
      <c r="J16" s="27">
        <f>F16*J11/100</f>
        <v>4572.6120000000001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1012.248</v>
      </c>
      <c r="J17" s="27">
        <f>F17*J11/100</f>
        <v>1016.1360000000001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1012.248</v>
      </c>
      <c r="J18" s="27">
        <f>F18*J11/100</f>
        <v>1016.1360000000001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506.12400000000002</v>
      </c>
      <c r="J19" s="27">
        <f>F19*J11/100</f>
        <v>508.06800000000004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177649.524</v>
      </c>
      <c r="J20" s="24">
        <f>J21+J22+J23+J24+J25+J26+J27</f>
        <v>178331.86800000002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91102.32</v>
      </c>
      <c r="J21" s="27">
        <f>F21*J11/100</f>
        <v>91452.24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18220.464</v>
      </c>
      <c r="J22" s="27">
        <f>F22*J11/100</f>
        <v>18290.448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5567.3640000000005</v>
      </c>
      <c r="J23" s="27">
        <f>F23*J11/100</f>
        <v>5588.7480000000005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2024.4960000000001</v>
      </c>
      <c r="J24" s="27">
        <f>F24*J11/100</f>
        <v>2032.2720000000002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8097.9840000000004</v>
      </c>
      <c r="J25" s="27">
        <f>F25*J11/100</f>
        <v>8129.0880000000006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37453.175999999999</v>
      </c>
      <c r="J26" s="27">
        <f>F26*J11/100</f>
        <v>37597.031999999999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15183.72</v>
      </c>
      <c r="J27" s="27">
        <f>F27*J11/100</f>
        <v>15242.04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248506.88400000002</v>
      </c>
      <c r="J28" s="24">
        <f>J29+J30+J31+J32+J33</f>
        <v>249461.38800000001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162465.804</v>
      </c>
      <c r="J29" s="27">
        <f>F29*J11/100</f>
        <v>163089.82800000001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32898.06</v>
      </c>
      <c r="J30" s="27">
        <f>F30*J11/100</f>
        <v>33024.42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25306.2</v>
      </c>
      <c r="J31" s="27">
        <f>F31*J11/100</f>
        <v>25403.4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27836.82</v>
      </c>
      <c r="J33" s="24">
        <f>J34+J35+J36+J37+J38+J39</f>
        <v>27943.739999999998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7085.7359999999999</v>
      </c>
      <c r="J35" s="27">
        <f>F35*J11/100</f>
        <v>7112.9519999999993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4555.116</v>
      </c>
      <c r="J37" s="27">
        <f>F37*J11/100</f>
        <v>4572.6120000000001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16195.968000000001</v>
      </c>
      <c r="J39" s="27">
        <f>F39*J11/100</f>
        <v>16258.176000000001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1518.3719999999998</v>
      </c>
      <c r="J40" s="24">
        <f>F40*J11/100</f>
        <v>1524.204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20244.96</v>
      </c>
      <c r="J41" s="24">
        <f>F41*J11/100</f>
        <v>20322.72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44032.788</v>
      </c>
      <c r="J42" s="24">
        <f>F42*J11/100</f>
        <v>44201.915999999997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6073.4879999999994</v>
      </c>
      <c r="J43" s="24">
        <f>F43*J11/100</f>
        <v>6096.8159999999998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1012.248</v>
      </c>
      <c r="J44" s="24">
        <f>F44*J11/100</f>
        <v>1016.1360000000001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506124.00000000006</v>
      </c>
      <c r="J46" s="32">
        <f>J15+J20+J28+J40+J41+J42+J43+J44+J45</f>
        <v>508067.99999999994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-103017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-103017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108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155719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159351</v>
      </c>
      <c r="J10" s="15">
        <f>J11+J12</f>
        <v>107199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159351</v>
      </c>
      <c r="J11" s="20">
        <v>107199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67.272248056177872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2230.9140000000002</v>
      </c>
      <c r="J15" s="24">
        <f>J16+J17+J18+J19</f>
        <v>1500.7860000000001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1434.1589999999999</v>
      </c>
      <c r="J16" s="27">
        <f>F16*J11/100</f>
        <v>964.79100000000005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318.702</v>
      </c>
      <c r="J17" s="27">
        <f>F17*J11/100</f>
        <v>214.39800000000002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318.702</v>
      </c>
      <c r="J18" s="27">
        <f>F18*J11/100</f>
        <v>214.39800000000002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159.351</v>
      </c>
      <c r="J19" s="27">
        <f>F19*J11/100</f>
        <v>107.19900000000001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55932.201000000001</v>
      </c>
      <c r="J20" s="24">
        <f>J21+J22+J23+J24+J25+J26+J27</f>
        <v>37626.849000000002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28683.18</v>
      </c>
      <c r="J21" s="27">
        <f>F21*J11/100</f>
        <v>19295.82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5736.6359999999995</v>
      </c>
      <c r="J22" s="27">
        <f>F22*J11/100</f>
        <v>3859.1640000000002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1752.8610000000001</v>
      </c>
      <c r="J23" s="27">
        <f>F23*J11/100</f>
        <v>1179.1890000000001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637.404</v>
      </c>
      <c r="J24" s="27">
        <f>F24*J11/100</f>
        <v>428.79600000000005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2549.616</v>
      </c>
      <c r="J25" s="27">
        <f>F25*J11/100</f>
        <v>1715.1840000000002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11791.974000000002</v>
      </c>
      <c r="J26" s="27">
        <f>F26*J11/100</f>
        <v>7932.7260000000006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4780.53</v>
      </c>
      <c r="J27" s="27">
        <f>F27*J11/100</f>
        <v>3215.97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78241.341000000015</v>
      </c>
      <c r="J28" s="24">
        <f>J29+J30+J31+J32+J33</f>
        <v>52634.708999999995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51151.671000000002</v>
      </c>
      <c r="J29" s="27">
        <f>F29*J11/100</f>
        <v>34410.879000000001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10357.815000000001</v>
      </c>
      <c r="J30" s="27">
        <f>F30*J11/100</f>
        <v>6967.9350000000004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7967.55</v>
      </c>
      <c r="J31" s="27">
        <f>F31*J11/100</f>
        <v>5359.95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8764.3050000000003</v>
      </c>
      <c r="J33" s="24">
        <f>J34+J35+J36+J37+J38+J39</f>
        <v>5895.9449999999997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2230.9139999999998</v>
      </c>
      <c r="J35" s="27">
        <f>F35*J11/100</f>
        <v>1500.7859999999998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1434.1589999999999</v>
      </c>
      <c r="J37" s="27">
        <f>F37*J11/100</f>
        <v>964.79100000000005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5099.232</v>
      </c>
      <c r="J39" s="27">
        <f>F39*J11/100</f>
        <v>3430.3680000000004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478.05299999999994</v>
      </c>
      <c r="J40" s="24">
        <f>F40*J11/100</f>
        <v>321.59699999999998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6374.04</v>
      </c>
      <c r="J41" s="24">
        <f>F41*J11/100</f>
        <v>4287.96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13863.537</v>
      </c>
      <c r="J42" s="24">
        <f>F42*J11/100</f>
        <v>9326.3130000000001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1912.2119999999998</v>
      </c>
      <c r="J43" s="24">
        <f>F43*J11/100</f>
        <v>1286.3879999999999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318.702</v>
      </c>
      <c r="J44" s="24">
        <f>F44*J11/100</f>
        <v>214.39800000000002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159351.00000000003</v>
      </c>
      <c r="J46" s="32">
        <f>J15+J20+J28+J40+J41+J42+J43+J44+J45</f>
        <v>107199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-207871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-207871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107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58775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117695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492593</v>
      </c>
      <c r="J10" s="15">
        <f>J11+J12</f>
        <v>459879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450246</v>
      </c>
      <c r="J11" s="20">
        <v>405936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42347</v>
      </c>
      <c r="J12" s="20">
        <v>53943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90.158713236763901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6303.4440000000004</v>
      </c>
      <c r="J15" s="24">
        <f>J16+J17+J18+J19</f>
        <v>5683.1040000000003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4052.2140000000004</v>
      </c>
      <c r="J16" s="27">
        <f>F16*J11/100</f>
        <v>3653.4240000000004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900.49200000000008</v>
      </c>
      <c r="J17" s="27">
        <f>F17*J11/100</f>
        <v>811.87200000000007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900.49200000000008</v>
      </c>
      <c r="J18" s="27">
        <f>F18*J11/100</f>
        <v>811.87200000000007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450.24600000000004</v>
      </c>
      <c r="J19" s="27">
        <f>F19*J11/100</f>
        <v>405.93600000000004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158036.34600000002</v>
      </c>
      <c r="J20" s="24">
        <f>J21+J22+J23+J24+J25+J26+J27</f>
        <v>142483.53599999999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81044.28</v>
      </c>
      <c r="J21" s="27">
        <f>F21*J11/100</f>
        <v>73068.479999999996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16208.856000000002</v>
      </c>
      <c r="J22" s="27">
        <f>F22*J11/100</f>
        <v>14613.696000000002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4952.7060000000001</v>
      </c>
      <c r="J23" s="27">
        <f>F23*J11/100</f>
        <v>4465.2960000000003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1800.9840000000002</v>
      </c>
      <c r="J24" s="27">
        <f>F24*J11/100</f>
        <v>1623.7440000000001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7203.9360000000006</v>
      </c>
      <c r="J25" s="27">
        <f>F25*J11/100</f>
        <v>6494.9760000000006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33318.204000000005</v>
      </c>
      <c r="J26" s="27">
        <f>F26*J11/100</f>
        <v>30039.264000000003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13507.38</v>
      </c>
      <c r="J27" s="27">
        <f>F27*J11/100</f>
        <v>12178.08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221070.78599999999</v>
      </c>
      <c r="J28" s="24">
        <f>J29+J30+J31+J32+J33</f>
        <v>199314.57600000003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144528.96600000001</v>
      </c>
      <c r="J29" s="27">
        <f>F29*J11/100</f>
        <v>130305.45600000002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29265.99</v>
      </c>
      <c r="J30" s="27">
        <f>F30*J11/100</f>
        <v>26385.84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22512.3</v>
      </c>
      <c r="J31" s="27">
        <f>F31*J11/100</f>
        <v>20296.8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24763.53</v>
      </c>
      <c r="J33" s="24">
        <f>J34+J35+J36+J37+J38+J39</f>
        <v>22326.480000000003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6303.4439999999995</v>
      </c>
      <c r="J35" s="27">
        <f>F35*J11/100</f>
        <v>5683.1039999999994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4052.2140000000004</v>
      </c>
      <c r="J37" s="27">
        <f>F37*J11/100</f>
        <v>3653.4240000000004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14407.872000000001</v>
      </c>
      <c r="J39" s="27">
        <f>F39*J11/100</f>
        <v>12989.952000000001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1350.7379999999998</v>
      </c>
      <c r="J40" s="24">
        <f>F40*J11/100</f>
        <v>1217.808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18009.84</v>
      </c>
      <c r="J41" s="24">
        <f>F41*J11/100</f>
        <v>16237.44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39171.401999999995</v>
      </c>
      <c r="J42" s="24">
        <f>F42*J11/100</f>
        <v>35316.432000000001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5402.9519999999993</v>
      </c>
      <c r="J43" s="24">
        <f>F43*J11/100</f>
        <v>4871.232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900.49200000000008</v>
      </c>
      <c r="J44" s="24">
        <f>F44*J11/100</f>
        <v>811.87200000000007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42347</v>
      </c>
      <c r="J45" s="39">
        <f>J12</f>
        <v>53943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492593.00000000006</v>
      </c>
      <c r="J46" s="32">
        <f>J15+J20+J28+J40+J41+J42+J43+J44+J45</f>
        <v>459879.00000000006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-162005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-47179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-209184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106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223099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370932</v>
      </c>
      <c r="J10" s="15">
        <f>J11+J12</f>
        <v>352959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370932</v>
      </c>
      <c r="J11" s="20">
        <v>352959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95.154637507683347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5193.0479999999998</v>
      </c>
      <c r="J15" s="24">
        <f>J16+J17+J18+J19</f>
        <v>4941.4260000000004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3338.3879999999999</v>
      </c>
      <c r="J16" s="27">
        <f>F16*J11/100</f>
        <v>3176.6310000000003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741.86400000000003</v>
      </c>
      <c r="J17" s="27">
        <f>F17*J11/100</f>
        <v>705.91800000000001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741.86400000000003</v>
      </c>
      <c r="J18" s="27">
        <f>F18*J11/100</f>
        <v>705.91800000000001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370.93200000000002</v>
      </c>
      <c r="J19" s="27">
        <f>F19*J11/100</f>
        <v>352.959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130197.13199999998</v>
      </c>
      <c r="J20" s="24">
        <f>J21+J22+J23+J24+J25+J26+J27</f>
        <v>123888.609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66767.759999999995</v>
      </c>
      <c r="J21" s="27">
        <f>F21*J11/100</f>
        <v>63532.62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13353.552</v>
      </c>
      <c r="J22" s="27">
        <f>F22*J11/100</f>
        <v>12706.524000000001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4080.252</v>
      </c>
      <c r="J23" s="27">
        <f>F23*J11/100</f>
        <v>3882.5490000000004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1483.7280000000001</v>
      </c>
      <c r="J24" s="27">
        <f>F24*J11/100</f>
        <v>1411.836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5934.9120000000003</v>
      </c>
      <c r="J25" s="27">
        <f>F25*J11/100</f>
        <v>5647.3440000000001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27448.968000000004</v>
      </c>
      <c r="J26" s="27">
        <f>F26*J11/100</f>
        <v>26118.966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11127.96</v>
      </c>
      <c r="J27" s="27">
        <f>F27*J11/100</f>
        <v>10588.77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182127.61200000002</v>
      </c>
      <c r="J28" s="24">
        <f>J29+J30+J31+J32+J33</f>
        <v>173302.86900000001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119069.17200000001</v>
      </c>
      <c r="J29" s="27">
        <f>F29*J11/100</f>
        <v>113299.83900000001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24110.58</v>
      </c>
      <c r="J30" s="27">
        <f>F30*J11/100</f>
        <v>22942.334999999999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18546.599999999999</v>
      </c>
      <c r="J31" s="27">
        <f>F31*J11/100</f>
        <v>17647.95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20401.260000000002</v>
      </c>
      <c r="J33" s="24">
        <f>J34+J35+J36+J37+J38+J39</f>
        <v>19412.744999999999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5193.0479999999998</v>
      </c>
      <c r="J35" s="27">
        <f>F35*J11/100</f>
        <v>4941.4259999999995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3338.3879999999999</v>
      </c>
      <c r="J37" s="27">
        <f>F37*J11/100</f>
        <v>3176.6310000000003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11869.824000000001</v>
      </c>
      <c r="J39" s="27">
        <f>F39*J11/100</f>
        <v>11294.688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1112.7959999999998</v>
      </c>
      <c r="J40" s="24">
        <f>F40*J11/100</f>
        <v>1058.877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14837.28</v>
      </c>
      <c r="J41" s="24">
        <f>F41*J11/100</f>
        <v>14118.36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32271.083999999999</v>
      </c>
      <c r="J42" s="24">
        <f>F42*J11/100</f>
        <v>30707.432999999997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4451.1839999999993</v>
      </c>
      <c r="J43" s="24">
        <f>F43*J11/100</f>
        <v>4235.5079999999998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741.86400000000003</v>
      </c>
      <c r="J44" s="24">
        <f>F44*J11/100</f>
        <v>705.91800000000001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370932</v>
      </c>
      <c r="J46" s="32">
        <f>J15+J20+J28+J40+J41+J42+J43+J44+J45</f>
        <v>352958.99999999994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-241072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-241072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105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10587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208717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577657</v>
      </c>
      <c r="J10" s="15">
        <f>J11+J12</f>
        <v>489303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541184</v>
      </c>
      <c r="J11" s="20">
        <v>462264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36473</v>
      </c>
      <c r="J12" s="20">
        <v>27039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85.417159413434248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7576.576</v>
      </c>
      <c r="J15" s="24">
        <f>J16+J17+J18+J19</f>
        <v>6471.6960000000008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4870.6559999999999</v>
      </c>
      <c r="J16" s="27">
        <f>F16*J11/100</f>
        <v>4160.3760000000002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1082.3679999999999</v>
      </c>
      <c r="J17" s="27">
        <f>F17*J11/100</f>
        <v>924.52800000000002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1082.3679999999999</v>
      </c>
      <c r="J18" s="27">
        <f>F18*J11/100</f>
        <v>924.52800000000002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541.18399999999997</v>
      </c>
      <c r="J19" s="27">
        <f>F19*J11/100</f>
        <v>462.26400000000001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189955.584</v>
      </c>
      <c r="J20" s="24">
        <f>J21+J22+J23+J24+J25+J26+J27</f>
        <v>162254.66400000002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97413.119999999995</v>
      </c>
      <c r="J21" s="27">
        <f>F21*J11/100</f>
        <v>83207.520000000004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19482.624</v>
      </c>
      <c r="J22" s="27">
        <f>F22*J11/100</f>
        <v>16641.504000000001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5953.0240000000003</v>
      </c>
      <c r="J23" s="27">
        <f>F23*J11/100</f>
        <v>5084.9040000000005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2164.7359999999999</v>
      </c>
      <c r="J24" s="27">
        <f>F24*J11/100</f>
        <v>1849.056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8658.9439999999995</v>
      </c>
      <c r="J25" s="27">
        <f>F25*J11/100</f>
        <v>7396.2240000000002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40047.616000000002</v>
      </c>
      <c r="J26" s="27">
        <f>F26*J11/100</f>
        <v>34207.536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16235.52</v>
      </c>
      <c r="J27" s="27">
        <f>F27*J11/100</f>
        <v>13867.92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265721.34400000004</v>
      </c>
      <c r="J28" s="24">
        <f>J29+J30+J31+J32+J33</f>
        <v>226971.62400000001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173720.06400000001</v>
      </c>
      <c r="J29" s="27">
        <f>F29*J11/100</f>
        <v>148386.74400000001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35176.959999999999</v>
      </c>
      <c r="J30" s="27">
        <f>F30*J11/100</f>
        <v>30047.16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27059.200000000001</v>
      </c>
      <c r="J31" s="27">
        <f>F31*J11/100</f>
        <v>23113.200000000001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29765.119999999999</v>
      </c>
      <c r="J33" s="24">
        <f>J34+J35+J36+J37+J38+J39</f>
        <v>25424.52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7576.576</v>
      </c>
      <c r="J35" s="27">
        <f>F35*J11/100</f>
        <v>6471.6959999999999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4870.6559999999999</v>
      </c>
      <c r="J37" s="27">
        <f>F37*J11/100</f>
        <v>4160.3760000000002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17317.887999999999</v>
      </c>
      <c r="J39" s="27">
        <f>F39*J11/100</f>
        <v>14792.448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1623.5519999999999</v>
      </c>
      <c r="J40" s="24">
        <f>F40*J11/100</f>
        <v>1386.7919999999999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21647.360000000001</v>
      </c>
      <c r="J41" s="24">
        <f>F41*J11/100</f>
        <v>18490.560000000001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47083.008000000002</v>
      </c>
      <c r="J42" s="24">
        <f>F42*J11/100</f>
        <v>40216.968000000001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6494.2079999999996</v>
      </c>
      <c r="J43" s="24">
        <f>F43*J11/100</f>
        <v>5547.1679999999997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1082.3679999999999</v>
      </c>
      <c r="J44" s="24">
        <f>F44*J11/100</f>
        <v>924.52800000000002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36473</v>
      </c>
      <c r="J45" s="39">
        <f>J12</f>
        <v>27039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577657.00000000012</v>
      </c>
      <c r="J46" s="32">
        <f>J15+J20+J28+J40+J41+J42+J43+J44+J45</f>
        <v>489303.00000000006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-287637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-20021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-307658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104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33646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212665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613398</v>
      </c>
      <c r="J10" s="15">
        <f>J11+J12</f>
        <v>584614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493567</v>
      </c>
      <c r="J11" s="20">
        <v>486593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119831</v>
      </c>
      <c r="J12" s="20">
        <v>98021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98.58702060713135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6909.9380000000001</v>
      </c>
      <c r="J15" s="24">
        <f>J16+J17+J18+J19</f>
        <v>6812.3019999999997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4442.1030000000001</v>
      </c>
      <c r="J16" s="27">
        <f>F16*J11/100</f>
        <v>4379.3370000000004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987.13400000000013</v>
      </c>
      <c r="J17" s="27">
        <f>F17*J11/100</f>
        <v>973.18600000000004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987.13400000000013</v>
      </c>
      <c r="J18" s="27">
        <f>F18*J11/100</f>
        <v>973.18600000000004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493.56700000000006</v>
      </c>
      <c r="J19" s="27">
        <f>F19*J11/100</f>
        <v>486.59300000000002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173242.01700000002</v>
      </c>
      <c r="J20" s="24">
        <f>J21+J22+J23+J24+J25+J26+J27</f>
        <v>170794.14300000001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88842.06</v>
      </c>
      <c r="J21" s="27">
        <f>F21*J11/100</f>
        <v>87586.74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17768.412</v>
      </c>
      <c r="J22" s="27">
        <f>F22*J11/100</f>
        <v>17517.348000000002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5429.237000000001</v>
      </c>
      <c r="J23" s="27">
        <f>F23*J11/100</f>
        <v>5352.5230000000001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1974.2680000000003</v>
      </c>
      <c r="J24" s="27">
        <f>F24*J11/100</f>
        <v>1946.3720000000001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7897.072000000001</v>
      </c>
      <c r="J25" s="27">
        <f>F25*J11/100</f>
        <v>7785.4880000000003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36523.958000000006</v>
      </c>
      <c r="J26" s="27">
        <f>F26*J11/100</f>
        <v>36007.882000000005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14807.01</v>
      </c>
      <c r="J27" s="27">
        <f>F27*J11/100</f>
        <v>14597.79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242341.39700000003</v>
      </c>
      <c r="J28" s="24">
        <f>J29+J30+J31+J32+J33</f>
        <v>238917.16299999997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158435.00700000001</v>
      </c>
      <c r="J29" s="27">
        <f>F29*J11/100</f>
        <v>156196.353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32081.855</v>
      </c>
      <c r="J30" s="27">
        <f>F30*J11/100</f>
        <v>31628.544999999998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24678.35</v>
      </c>
      <c r="J31" s="27">
        <f>F31*J11/100</f>
        <v>24329.65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27146.185000000001</v>
      </c>
      <c r="J33" s="24">
        <f>J34+J35+J36+J37+J38+J39</f>
        <v>26762.614999999998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6909.9379999999992</v>
      </c>
      <c r="J35" s="27">
        <f>F35*J11/100</f>
        <v>6812.3019999999997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4442.1030000000001</v>
      </c>
      <c r="J37" s="27">
        <f>F37*J11/100</f>
        <v>4379.3370000000004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15794.144000000002</v>
      </c>
      <c r="J39" s="27">
        <f>F39*J11/100</f>
        <v>15570.976000000001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1480.701</v>
      </c>
      <c r="J40" s="24">
        <f>F40*J11/100</f>
        <v>1459.779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19742.68</v>
      </c>
      <c r="J41" s="24">
        <f>F41*J11/100</f>
        <v>19463.72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42940.328999999998</v>
      </c>
      <c r="J42" s="24">
        <f>F42*J11/100</f>
        <v>42333.590999999993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5922.8040000000001</v>
      </c>
      <c r="J43" s="24">
        <f>F43*J11/100</f>
        <v>5839.116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987.13400000000013</v>
      </c>
      <c r="J44" s="24">
        <f>F44*J11/100</f>
        <v>973.18600000000004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119831</v>
      </c>
      <c r="J45" s="39">
        <f>J12</f>
        <v>98021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613398</v>
      </c>
      <c r="J46" s="32">
        <f>J15+J20+J28+J40+J41+J42+J43+J44+J45</f>
        <v>584614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-219639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-55456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-275095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103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67311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120149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608240</v>
      </c>
      <c r="J10" s="15">
        <f>J11+J12</f>
        <v>524458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497955</v>
      </c>
      <c r="J11" s="20">
        <v>481549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110285</v>
      </c>
      <c r="J12" s="20">
        <v>42909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96.705324778343424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6971.37</v>
      </c>
      <c r="J15" s="24">
        <f>J16+J17+J18+J19</f>
        <v>6741.6860000000006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4481.5950000000003</v>
      </c>
      <c r="J16" s="27">
        <f>F16*J11/100</f>
        <v>4333.9410000000007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995.91</v>
      </c>
      <c r="J17" s="27">
        <f>F17*J11/100</f>
        <v>963.09800000000007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995.91</v>
      </c>
      <c r="J18" s="27">
        <f>F18*J11/100</f>
        <v>963.09800000000007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497.95499999999998</v>
      </c>
      <c r="J19" s="27">
        <f>F19*J11/100</f>
        <v>481.54900000000004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174782.20499999999</v>
      </c>
      <c r="J20" s="24">
        <f>J21+J22+J23+J24+J25+J26+J27</f>
        <v>169023.69899999999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89631.9</v>
      </c>
      <c r="J21" s="27">
        <f>F21*J11/100</f>
        <v>86678.82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17926.38</v>
      </c>
      <c r="J22" s="27">
        <f>F22*J11/100</f>
        <v>17335.764000000003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5477.5050000000001</v>
      </c>
      <c r="J23" s="27">
        <f>F23*J11/100</f>
        <v>5297.0390000000007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1991.82</v>
      </c>
      <c r="J24" s="27">
        <f>F24*J11/100</f>
        <v>1926.1960000000001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7967.28</v>
      </c>
      <c r="J25" s="27">
        <f>F25*J11/100</f>
        <v>7704.7840000000006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36848.67</v>
      </c>
      <c r="J26" s="27">
        <f>F26*J11/100</f>
        <v>35634.626000000004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14938.65</v>
      </c>
      <c r="J27" s="27">
        <f>F27*J11/100</f>
        <v>14446.47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244495.905</v>
      </c>
      <c r="J28" s="24">
        <f>J29+J30+J31+J32+J33</f>
        <v>236440.55900000001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159843.55499999999</v>
      </c>
      <c r="J29" s="27">
        <f>F29*J11/100</f>
        <v>154577.22899999999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32367.075000000001</v>
      </c>
      <c r="J30" s="27">
        <f>F30*J11/100</f>
        <v>31300.685000000001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24897.75</v>
      </c>
      <c r="J31" s="27">
        <f>F31*J11/100</f>
        <v>24077.45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27387.525000000001</v>
      </c>
      <c r="J33" s="24">
        <f>J34+J35+J36+J37+J38+J39</f>
        <v>26485.195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6971.37</v>
      </c>
      <c r="J35" s="27">
        <f>F35*J11/100</f>
        <v>6741.6859999999997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4481.5950000000003</v>
      </c>
      <c r="J37" s="27">
        <f>F37*J11/100</f>
        <v>4333.9410000000007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15934.56</v>
      </c>
      <c r="J39" s="27">
        <f>F39*J11/100</f>
        <v>15409.568000000001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1493.865</v>
      </c>
      <c r="J40" s="24">
        <f>F40*J11/100</f>
        <v>1444.6469999999999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19918.2</v>
      </c>
      <c r="J41" s="24">
        <f>F41*J11/100</f>
        <v>19261.96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43322.084999999999</v>
      </c>
      <c r="J42" s="24">
        <f>F42*J11/100</f>
        <v>41894.762999999999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5975.46</v>
      </c>
      <c r="J43" s="24">
        <f>F43*J11/100</f>
        <v>5778.5879999999997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995.91</v>
      </c>
      <c r="J44" s="24">
        <f>F44*J11/100</f>
        <v>963.09800000000007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110285</v>
      </c>
      <c r="J45" s="39">
        <f>J12</f>
        <v>42909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608240</v>
      </c>
      <c r="J46" s="32">
        <f>J15+J20+J28+J40+J41+J42+J43+J44+J45</f>
        <v>524458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-136555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-134687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-271242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I12" sqref="I12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135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83"/>
      <c r="E7" s="83"/>
      <c r="F7" s="83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83"/>
      <c r="E8" s="83"/>
      <c r="F8" s="83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83"/>
      <c r="E9" s="83"/>
      <c r="F9" s="83"/>
      <c r="G9" s="8"/>
      <c r="H9" s="8"/>
      <c r="I9" s="38">
        <v>198462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559223</v>
      </c>
      <c r="J10" s="15">
        <f>J11+J12</f>
        <v>499814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517234</v>
      </c>
      <c r="J11" s="20">
        <v>463077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41989</v>
      </c>
      <c r="J12" s="20">
        <v>36737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89.529497287494635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7241.2760000000007</v>
      </c>
      <c r="J15" s="24">
        <f>J16+J17+J18+J19</f>
        <v>6483.0780000000013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4655.1060000000007</v>
      </c>
      <c r="J16" s="27">
        <f>F16*J11/100</f>
        <v>4167.6930000000002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1034.4680000000001</v>
      </c>
      <c r="J17" s="27">
        <f>F17*J11/100</f>
        <v>926.15400000000011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1034.4680000000001</v>
      </c>
      <c r="J18" s="27">
        <f>F18*J11/100</f>
        <v>926.15400000000011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517.23400000000004</v>
      </c>
      <c r="J19" s="27">
        <f>F19*J11/100</f>
        <v>463.07700000000006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181549.13399999999</v>
      </c>
      <c r="J20" s="24">
        <f>J21+J22+J23+J24+J25+J26+J27</f>
        <v>162540.027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93102.12</v>
      </c>
      <c r="J21" s="27">
        <f>F21*J11/100</f>
        <v>83353.86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18620.424000000003</v>
      </c>
      <c r="J22" s="27">
        <f>F22*J11/100</f>
        <v>16670.772000000001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5689.5740000000005</v>
      </c>
      <c r="J23" s="27">
        <f>F23*J11/100</f>
        <v>5093.8470000000007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2068.9360000000001</v>
      </c>
      <c r="J24" s="27">
        <f>F24*J11/100</f>
        <v>1852.3080000000002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8275.7440000000006</v>
      </c>
      <c r="J25" s="27">
        <f>F25*J11/100</f>
        <v>7409.2320000000009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38275.315999999999</v>
      </c>
      <c r="J26" s="27">
        <f>F26*J11/100</f>
        <v>34267.698000000004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15517.02</v>
      </c>
      <c r="J27" s="27">
        <f>F27*J11/100</f>
        <v>13892.31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253961.894</v>
      </c>
      <c r="J28" s="24">
        <f>J29+J30+J31+J32+J33</f>
        <v>227370.80700000003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166032.114</v>
      </c>
      <c r="J29" s="27">
        <f>F29*J11/100</f>
        <v>148647.717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33620.21</v>
      </c>
      <c r="J30" s="27">
        <f>F30*J11/100</f>
        <v>30100.005000000001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25861.7</v>
      </c>
      <c r="J31" s="27">
        <f>F31*J11/100</f>
        <v>23153.85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28447.870000000003</v>
      </c>
      <c r="J33" s="24">
        <f>J34+J35+J36+J37+J38+J39</f>
        <v>25469.235000000001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7241.2759999999998</v>
      </c>
      <c r="J35" s="27">
        <f>F35*J11/100</f>
        <v>6483.0779999999995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4655.1060000000007</v>
      </c>
      <c r="J37" s="27">
        <f>F37*J11/100</f>
        <v>4167.6930000000002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16551.488000000001</v>
      </c>
      <c r="J39" s="27">
        <f>F39*J11/100</f>
        <v>14818.464000000002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1551.7019999999998</v>
      </c>
      <c r="J40" s="24">
        <f>F40*J11/100</f>
        <v>1389.231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20689.36</v>
      </c>
      <c r="J41" s="24">
        <f>F41*J11/100</f>
        <v>18523.080000000002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44999.358</v>
      </c>
      <c r="J42" s="24">
        <f>F42*J11/100</f>
        <v>40287.698999999993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6206.8079999999991</v>
      </c>
      <c r="J43" s="24">
        <f>F43*J11/100</f>
        <v>5556.924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1034.4680000000001</v>
      </c>
      <c r="J44" s="24">
        <f>F44*J11/100</f>
        <v>926.15400000000011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41989</v>
      </c>
      <c r="J45" s="39">
        <f>J12</f>
        <v>36737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559223</v>
      </c>
      <c r="J46" s="32">
        <f>J15+J20+J28+J40+J41+J42+J43+J44+J45</f>
        <v>499814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-252619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-5252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-257871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J14" sqref="J14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102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49760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195150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548261</v>
      </c>
      <c r="J10" s="15">
        <f>J11+J12</f>
        <v>522197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522043</v>
      </c>
      <c r="J11" s="20">
        <v>500349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26218</v>
      </c>
      <c r="J12" s="20">
        <v>21848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95.844403621923874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7308.6019999999999</v>
      </c>
      <c r="J15" s="24">
        <f>J16+J17+J18+J19</f>
        <v>7004.8860000000013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4698.3869999999997</v>
      </c>
      <c r="J16" s="27">
        <f>F16*J11/100</f>
        <v>4503.1410000000005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1044.086</v>
      </c>
      <c r="J17" s="27">
        <f>F17*J11/100</f>
        <v>1000.698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1044.086</v>
      </c>
      <c r="J18" s="27">
        <f>F18*J11/100</f>
        <v>1000.698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522.04300000000001</v>
      </c>
      <c r="J19" s="27">
        <f>F19*J11/100</f>
        <v>500.34899999999999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183237.09300000002</v>
      </c>
      <c r="J20" s="24">
        <f>J21+J22+J23+J24+J25+J26+J27</f>
        <v>175622.49899999998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93967.74</v>
      </c>
      <c r="J21" s="27">
        <f>F21*J11/100</f>
        <v>90062.82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18793.547999999999</v>
      </c>
      <c r="J22" s="27">
        <f>F22*J11/100</f>
        <v>18012.564000000002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5742.4730000000009</v>
      </c>
      <c r="J23" s="27">
        <f>F23*J11/100</f>
        <v>5503.8389999999999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2088.172</v>
      </c>
      <c r="J24" s="27">
        <f>F24*J11/100</f>
        <v>2001.396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8352.6880000000001</v>
      </c>
      <c r="J25" s="27">
        <f>F25*J11/100</f>
        <v>8005.5839999999998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38631.182000000001</v>
      </c>
      <c r="J26" s="27">
        <f>F26*J11/100</f>
        <v>37025.826000000001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15661.29</v>
      </c>
      <c r="J27" s="27">
        <f>F27*J11/100</f>
        <v>15010.47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256323.11299999998</v>
      </c>
      <c r="J28" s="24">
        <f>J29+J30+J31+J32+J33</f>
        <v>245671.35900000003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167575.80300000001</v>
      </c>
      <c r="J29" s="27">
        <f>F29*J11/100</f>
        <v>160612.02900000001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33932.794999999998</v>
      </c>
      <c r="J30" s="27">
        <f>F30*J11/100</f>
        <v>32522.685000000001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26102.15</v>
      </c>
      <c r="J31" s="27">
        <f>F31*J11/100</f>
        <v>25017.45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28712.364999999998</v>
      </c>
      <c r="J33" s="24">
        <f>J34+J35+J36+J37+J38+J39</f>
        <v>27519.195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7308.6019999999999</v>
      </c>
      <c r="J35" s="27">
        <f>F35*J11/100</f>
        <v>7004.8859999999995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4698.3869999999997</v>
      </c>
      <c r="J37" s="27">
        <f>F37*J11/100</f>
        <v>4503.1410000000005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16705.376</v>
      </c>
      <c r="J39" s="27">
        <f>F39*J11/100</f>
        <v>16011.168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1566.1289999999999</v>
      </c>
      <c r="J40" s="24">
        <f>F40*J11/100</f>
        <v>1501.0469999999998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20881.72</v>
      </c>
      <c r="J41" s="24">
        <f>F41*J11/100</f>
        <v>20013.96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45417.740999999995</v>
      </c>
      <c r="J42" s="24">
        <f>F42*J11/100</f>
        <v>43530.362999999998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6264.5159999999996</v>
      </c>
      <c r="J43" s="24">
        <f>F43*J11/100</f>
        <v>6004.1879999999992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1044.086</v>
      </c>
      <c r="J44" s="24">
        <f>F44*J11/100</f>
        <v>1000.698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26218</v>
      </c>
      <c r="J45" s="39">
        <f>J12</f>
        <v>21848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548261</v>
      </c>
      <c r="J46" s="32">
        <f>J15+J20+J28+J40+J41+J42+J43+J44+J45</f>
        <v>522197.00000000006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-216844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-54130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-270974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7" activePane="bottomRight" state="frozen"/>
      <selection pane="topRight" activeCell="C1" sqref="C1"/>
      <selection pane="bottomLeft" activeCell="A7" sqref="A7"/>
      <selection pane="bottomRight" activeCell="J55" sqref="J55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131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4351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47080</v>
      </c>
      <c r="J10" s="15">
        <f>J11+J12</f>
        <v>48878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47080</v>
      </c>
      <c r="J11" s="20">
        <v>48878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103.81903143585387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659.12</v>
      </c>
      <c r="J15" s="24">
        <f>J16+J17+J18+J19</f>
        <v>684.29200000000003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423.72</v>
      </c>
      <c r="J16" s="27">
        <f>F16*J11/100</f>
        <v>439.90200000000004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94.16</v>
      </c>
      <c r="J17" s="27">
        <f>F17*J11/100</f>
        <v>97.756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94.16</v>
      </c>
      <c r="J18" s="27">
        <f>F18*J11/100</f>
        <v>97.756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47.08</v>
      </c>
      <c r="J19" s="27">
        <f>F19*J11/100</f>
        <v>48.878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16525.080000000002</v>
      </c>
      <c r="J20" s="24">
        <f>J21+J22+J23+J24+J25+J26+J27</f>
        <v>17156.178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8474.4</v>
      </c>
      <c r="J21" s="27">
        <f>F21*J11/100</f>
        <v>8798.0400000000009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1694.88</v>
      </c>
      <c r="J22" s="27">
        <f>F22*J11/100</f>
        <v>1759.6080000000002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517.88000000000011</v>
      </c>
      <c r="J23" s="27">
        <f>F23*J11/100</f>
        <v>537.65800000000002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188.32</v>
      </c>
      <c r="J24" s="27">
        <f>F24*J11/100</f>
        <v>195.512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753.28</v>
      </c>
      <c r="J25" s="27">
        <f>F25*J11/100</f>
        <v>782.048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3483.92</v>
      </c>
      <c r="J26" s="27">
        <f>F26*J11/100</f>
        <v>3616.9720000000002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1412.4</v>
      </c>
      <c r="J27" s="27">
        <f>F27*J11/100</f>
        <v>1466.34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23116.280000000002</v>
      </c>
      <c r="J28" s="24">
        <f>J29+J30+J31+J32+J33</f>
        <v>23999.098000000002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15112.68</v>
      </c>
      <c r="J29" s="27">
        <f>F29*J11/100</f>
        <v>15689.838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3060.2</v>
      </c>
      <c r="J30" s="27">
        <f>F30*J11/100</f>
        <v>3177.07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2354</v>
      </c>
      <c r="J31" s="27">
        <f>F31*J11/100</f>
        <v>2443.9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2589.4</v>
      </c>
      <c r="J33" s="24">
        <f>J34+J35+J36+J37+J38+J39</f>
        <v>2688.29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659.12</v>
      </c>
      <c r="J35" s="27">
        <f>F35*J11/100</f>
        <v>684.29199999999992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423.72</v>
      </c>
      <c r="J37" s="27">
        <f>F37*J11/100</f>
        <v>439.90200000000004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1506.56</v>
      </c>
      <c r="J39" s="27">
        <f>F39*J11/100</f>
        <v>1564.096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141.24</v>
      </c>
      <c r="J40" s="24">
        <f>F40*J11/100</f>
        <v>146.63399999999999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1883.2</v>
      </c>
      <c r="J41" s="24">
        <f>F41*J11/100</f>
        <v>1955.12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4095.9599999999996</v>
      </c>
      <c r="J42" s="24">
        <f>F42*J11/100</f>
        <v>4252.3859999999995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564.96</v>
      </c>
      <c r="J43" s="24">
        <f>F43*J11/100</f>
        <v>586.53599999999994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94.16</v>
      </c>
      <c r="J44" s="24">
        <f>F44*J11/100</f>
        <v>97.756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47080</v>
      </c>
      <c r="J46" s="32">
        <f>J15+J20+J28+J40+J41+J42+J43+J44+J45</f>
        <v>48878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v>2533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v>2533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B5:B6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101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233329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782004</v>
      </c>
      <c r="J10" s="15">
        <f>J11+J12</f>
        <v>736098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746079</v>
      </c>
      <c r="J11" s="20">
        <v>700173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35925</v>
      </c>
      <c r="J12" s="20">
        <v>35925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93.847032284784859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10445.105999999998</v>
      </c>
      <c r="J15" s="24">
        <f>J16+J17+J18+J19</f>
        <v>9802.4220000000005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6714.7109999999993</v>
      </c>
      <c r="J16" s="27">
        <f>F16*J11/100</f>
        <v>6301.5570000000007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1492.1580000000001</v>
      </c>
      <c r="J17" s="27">
        <f>F17*J11/100</f>
        <v>1400.346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1492.1580000000001</v>
      </c>
      <c r="J18" s="27">
        <f>F18*J11/100</f>
        <v>1400.346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746.07900000000006</v>
      </c>
      <c r="J19" s="27">
        <f>F19*J11/100</f>
        <v>700.173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261873.72899999999</v>
      </c>
      <c r="J20" s="24">
        <f>J21+J22+J23+J24+J25+J26+J27</f>
        <v>245760.72300000003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134294.22</v>
      </c>
      <c r="J21" s="27">
        <f>F21*J11/100</f>
        <v>126031.14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26858.843999999997</v>
      </c>
      <c r="J22" s="27">
        <f>F22*J11/100</f>
        <v>25206.228000000003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8206.8690000000006</v>
      </c>
      <c r="J23" s="27">
        <f>F23*J11/100</f>
        <v>7701.9030000000002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2984.3160000000003</v>
      </c>
      <c r="J24" s="27">
        <f>F24*J11/100</f>
        <v>2800.692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11937.264000000001</v>
      </c>
      <c r="J25" s="27">
        <f>F25*J11/100</f>
        <v>11202.768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55209.846000000005</v>
      </c>
      <c r="J26" s="27">
        <f>F26*J11/100</f>
        <v>51812.802000000003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22382.37</v>
      </c>
      <c r="J27" s="27">
        <f>F27*J11/100</f>
        <v>21005.19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366324.78899999999</v>
      </c>
      <c r="J28" s="24">
        <f>J29+J30+J31+J32+J33</f>
        <v>343784.94300000003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239491.35900000003</v>
      </c>
      <c r="J29" s="27">
        <f>F29*J11/100</f>
        <v>224755.533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48495.135000000002</v>
      </c>
      <c r="J30" s="27">
        <f>F30*J11/100</f>
        <v>45511.245000000003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37303.949999999997</v>
      </c>
      <c r="J31" s="27">
        <f>F31*J11/100</f>
        <v>35008.65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41034.345000000001</v>
      </c>
      <c r="J33" s="24">
        <f>J34+J35+J36+J37+J38+J39</f>
        <v>38509.514999999999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10445.106</v>
      </c>
      <c r="J35" s="27">
        <f>F35*J11/100</f>
        <v>9802.4219999999987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6714.7109999999993</v>
      </c>
      <c r="J37" s="27">
        <f>F37*J11/100</f>
        <v>6301.5570000000007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23874.528000000002</v>
      </c>
      <c r="J39" s="27">
        <f>F39*J11/100</f>
        <v>22405.536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2238.2369999999996</v>
      </c>
      <c r="J40" s="24">
        <f>F40*J11/100</f>
        <v>2100.5189999999998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29843.16</v>
      </c>
      <c r="J41" s="24">
        <f>F41*J11/100</f>
        <v>28006.92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64908.873</v>
      </c>
      <c r="J42" s="24">
        <f>F42*J11/100</f>
        <v>60915.050999999999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8952.9479999999985</v>
      </c>
      <c r="J43" s="24">
        <f>F43*J11/100</f>
        <v>8402.0759999999991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1492.1580000000001</v>
      </c>
      <c r="J44" s="24">
        <f>F44*J11/100</f>
        <v>1400.346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35925</v>
      </c>
      <c r="J45" s="39">
        <f>J12</f>
        <v>35925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782004</v>
      </c>
      <c r="J46" s="32">
        <f>J15+J20+J28+J40+J41+J42+J43+J44+J45</f>
        <v>736098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-279235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-279235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100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63916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69131</v>
      </c>
      <c r="J10" s="15">
        <f>J11+J12</f>
        <v>47955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60850</v>
      </c>
      <c r="J11" s="20">
        <v>47955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8281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78.808545603944125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851.90000000000009</v>
      </c>
      <c r="J15" s="24">
        <f>J16+J17+J18+J19</f>
        <v>671.37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547.65</v>
      </c>
      <c r="J16" s="27">
        <f>F16*J11/100</f>
        <v>431.59500000000003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121.7</v>
      </c>
      <c r="J17" s="27">
        <f>F17*J11/100</f>
        <v>95.91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121.7</v>
      </c>
      <c r="J18" s="27">
        <f>F18*J11/100</f>
        <v>95.91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60.85</v>
      </c>
      <c r="J19" s="27">
        <f>F19*J11/100</f>
        <v>47.954999999999998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21358.35</v>
      </c>
      <c r="J20" s="24">
        <f>J21+J22+J23+J24+J25+J26+J27</f>
        <v>16832.205000000002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10953</v>
      </c>
      <c r="J21" s="27">
        <f>F21*J11/100</f>
        <v>8631.9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2190.6</v>
      </c>
      <c r="J22" s="27">
        <f>F22*J11/100</f>
        <v>1726.38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669.35</v>
      </c>
      <c r="J23" s="27">
        <f>F23*J11/100</f>
        <v>527.50500000000011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243.4</v>
      </c>
      <c r="J24" s="27">
        <f>F24*J11/100</f>
        <v>191.82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973.6</v>
      </c>
      <c r="J25" s="27">
        <f>F25*J11/100</f>
        <v>767.28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4502.8999999999996</v>
      </c>
      <c r="J26" s="27">
        <f>F26*J11/100</f>
        <v>3548.67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1825.5</v>
      </c>
      <c r="J27" s="27">
        <f>F27*J11/100</f>
        <v>1438.65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29877.35</v>
      </c>
      <c r="J28" s="24">
        <f>J29+J30+J31+J32+J33</f>
        <v>23545.905000000002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19532.849999999999</v>
      </c>
      <c r="J29" s="27">
        <f>F29*J11/100</f>
        <v>15393.555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3955.25</v>
      </c>
      <c r="J30" s="27">
        <f>F30*J11/100</f>
        <v>3117.0749999999998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3042.5</v>
      </c>
      <c r="J31" s="27">
        <f>F31*J11/100</f>
        <v>2397.75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3346.75</v>
      </c>
      <c r="J33" s="24">
        <f>J34+J35+J36+J37+J38+J39</f>
        <v>2637.5250000000001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851.9</v>
      </c>
      <c r="J35" s="27">
        <f>F35*J11/100</f>
        <v>671.37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547.65</v>
      </c>
      <c r="J37" s="27">
        <f>F37*J11/100</f>
        <v>431.59500000000003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1947.2</v>
      </c>
      <c r="J39" s="27">
        <f>F39*J11/100</f>
        <v>1534.56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182.55</v>
      </c>
      <c r="J40" s="24">
        <f>F40*J11/100</f>
        <v>143.86500000000001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2434</v>
      </c>
      <c r="J41" s="24">
        <f>F41*J11/100</f>
        <v>1918.2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5293.95</v>
      </c>
      <c r="J42" s="24">
        <f>F42*J11/100</f>
        <v>4172.0849999999991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730.2</v>
      </c>
      <c r="J43" s="24">
        <f>F43*J11/100</f>
        <v>575.46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121.7</v>
      </c>
      <c r="J44" s="24">
        <f>F44*J11/100</f>
        <v>95.91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8281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69131</v>
      </c>
      <c r="J46" s="32">
        <f>J15+J20+J28+J40+J41+J42+J43+J44+J45</f>
        <v>47955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-76811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-8281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-85092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99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160994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821227</v>
      </c>
      <c r="J10" s="15">
        <f>J11+J12</f>
        <v>861018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821227</v>
      </c>
      <c r="J11" s="20">
        <v>861018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104.84531073625199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11497.178000000002</v>
      </c>
      <c r="J15" s="24">
        <f>J16+J17+J18+J19</f>
        <v>12054.252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7391.0430000000006</v>
      </c>
      <c r="J16" s="27">
        <f>F16*J11/100</f>
        <v>7749.1620000000003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1642.4540000000002</v>
      </c>
      <c r="J17" s="27">
        <f>F17*J11/100</f>
        <v>1722.0360000000001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1642.4540000000002</v>
      </c>
      <c r="J18" s="27">
        <f>F18*J11/100</f>
        <v>1722.0360000000001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821.22700000000009</v>
      </c>
      <c r="J19" s="27">
        <f>F19*J11/100</f>
        <v>861.01800000000003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288250.67699999997</v>
      </c>
      <c r="J20" s="24">
        <f>J21+J22+J23+J24+J25+J26+J27</f>
        <v>302217.31799999997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147820.85999999999</v>
      </c>
      <c r="J21" s="27">
        <f>F21*J11/100</f>
        <v>154983.24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29564.172000000002</v>
      </c>
      <c r="J22" s="27">
        <f>F22*J11/100</f>
        <v>30996.648000000001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9033.4970000000012</v>
      </c>
      <c r="J23" s="27">
        <f>F23*J11/100</f>
        <v>9471.1980000000003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3284.9080000000004</v>
      </c>
      <c r="J24" s="27">
        <f>F24*J11/100</f>
        <v>3444.0720000000001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13139.632000000001</v>
      </c>
      <c r="J25" s="27">
        <f>F25*J11/100</f>
        <v>13776.288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60770.79800000001</v>
      </c>
      <c r="J26" s="27">
        <f>F26*J11/100</f>
        <v>63715.332000000002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24636.81</v>
      </c>
      <c r="J27" s="27">
        <f>F27*J11/100</f>
        <v>25830.54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403222.45699999999</v>
      </c>
      <c r="J28" s="24">
        <f>J29+J30+J31+J32+J33</f>
        <v>422759.83799999999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263613.86700000003</v>
      </c>
      <c r="J29" s="27">
        <f>F29*J11/100</f>
        <v>276386.77799999999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53379.754999999997</v>
      </c>
      <c r="J30" s="27">
        <f>F30*J11/100</f>
        <v>55966.17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41061.35</v>
      </c>
      <c r="J31" s="27">
        <f>F31*J11/100</f>
        <v>43050.9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45167.485000000001</v>
      </c>
      <c r="J33" s="24">
        <f>J34+J35+J36+J37+J38+J39</f>
        <v>47355.990000000005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11497.177999999998</v>
      </c>
      <c r="J35" s="27">
        <f>F35*J11/100</f>
        <v>12054.252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7391.0430000000006</v>
      </c>
      <c r="J37" s="27">
        <f>F37*J11/100</f>
        <v>7749.1620000000003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26279.264000000003</v>
      </c>
      <c r="J39" s="27">
        <f>F39*J11/100</f>
        <v>27552.576000000001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2463.6809999999996</v>
      </c>
      <c r="J40" s="24">
        <f>F40*J11/100</f>
        <v>2583.0540000000001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32849.08</v>
      </c>
      <c r="J41" s="24">
        <f>F41*J11/100</f>
        <v>34440.720000000001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71446.748999999996</v>
      </c>
      <c r="J42" s="24">
        <f>F42*J11/100</f>
        <v>74908.565999999992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9854.7239999999983</v>
      </c>
      <c r="J43" s="24">
        <f>F43*J11/100</f>
        <v>10332.216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1642.4540000000002</v>
      </c>
      <c r="J44" s="24">
        <f>F44*J11/100</f>
        <v>1722.0360000000001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821226.99999999988</v>
      </c>
      <c r="J46" s="32">
        <f>J15+J20+J28+J40+J41+J42+J43+J44+J45</f>
        <v>861017.99999999988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-121203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-121203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98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118611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625534</v>
      </c>
      <c r="J10" s="15">
        <f>J11+J12</f>
        <v>604622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625534</v>
      </c>
      <c r="J11" s="20">
        <v>604622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96.656936313613656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8757.4760000000006</v>
      </c>
      <c r="J15" s="24">
        <f>J16+J17+J18+J19</f>
        <v>8464.7080000000005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5629.8059999999996</v>
      </c>
      <c r="J16" s="27">
        <f>F16*J11/100</f>
        <v>5441.5980000000009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1251.068</v>
      </c>
      <c r="J17" s="27">
        <f>F17*J11/100</f>
        <v>1209.2440000000001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1251.068</v>
      </c>
      <c r="J18" s="27">
        <f>F18*J11/100</f>
        <v>1209.2440000000001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625.53399999999999</v>
      </c>
      <c r="J19" s="27">
        <f>F19*J11/100</f>
        <v>604.62200000000007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219562.43399999998</v>
      </c>
      <c r="J20" s="24">
        <f>J21+J22+J23+J24+J25+J26+J27</f>
        <v>212222.32200000001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112596.12</v>
      </c>
      <c r="J21" s="27">
        <f>F21*J11/100</f>
        <v>108831.96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22519.223999999998</v>
      </c>
      <c r="J22" s="27">
        <f>F22*J11/100</f>
        <v>21766.392000000003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6880.8739999999998</v>
      </c>
      <c r="J23" s="27">
        <f>F23*J11/100</f>
        <v>6650.8420000000006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2502.136</v>
      </c>
      <c r="J24" s="27">
        <f>F24*J11/100</f>
        <v>2418.4880000000003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10008.544</v>
      </c>
      <c r="J25" s="27">
        <f>F25*J11/100</f>
        <v>9673.9520000000011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46289.516000000003</v>
      </c>
      <c r="J26" s="27">
        <f>F26*J11/100</f>
        <v>44742.027999999998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18766.02</v>
      </c>
      <c r="J27" s="27">
        <f>F27*J11/100</f>
        <v>18138.66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307137.19400000002</v>
      </c>
      <c r="J28" s="24">
        <f>J29+J30+J31+J32+J33</f>
        <v>296869.402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200796.41400000002</v>
      </c>
      <c r="J29" s="27">
        <f>F29*J11/100</f>
        <v>194083.66199999998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40659.71</v>
      </c>
      <c r="J30" s="27">
        <f>F30*J11/100</f>
        <v>39300.43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31276.7</v>
      </c>
      <c r="J31" s="27">
        <f>F31*J11/100</f>
        <v>30231.1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34404.369999999995</v>
      </c>
      <c r="J33" s="24">
        <f>J34+J35+J36+J37+J38+J39</f>
        <v>33254.210000000006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8757.4760000000006</v>
      </c>
      <c r="J35" s="27">
        <f>F35*J11/100</f>
        <v>8464.7079999999987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5629.8059999999996</v>
      </c>
      <c r="J37" s="27">
        <f>F37*J11/100</f>
        <v>5441.5980000000009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20017.088</v>
      </c>
      <c r="J39" s="27">
        <f>F39*J11/100</f>
        <v>19347.904000000002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1876.6019999999999</v>
      </c>
      <c r="J40" s="24">
        <f>F40*J11/100</f>
        <v>1813.866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25021.360000000001</v>
      </c>
      <c r="J41" s="24">
        <f>F41*J11/100</f>
        <v>24184.880000000001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54421.457999999999</v>
      </c>
      <c r="J42" s="24">
        <f>F42*J11/100</f>
        <v>52602.113999999994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7506.4079999999994</v>
      </c>
      <c r="J43" s="24">
        <f>F43*J11/100</f>
        <v>7255.4639999999999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1251.068</v>
      </c>
      <c r="J44" s="24">
        <f>F44*J11/100</f>
        <v>1209.2440000000001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625534</v>
      </c>
      <c r="J46" s="32">
        <f>J15+J20+J28+J40+J41+J42+J43+J44+J45</f>
        <v>604621.99999999988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-139523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-139523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97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237519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798306</v>
      </c>
      <c r="J10" s="15">
        <f>J11+J12</f>
        <v>761721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798306</v>
      </c>
      <c r="J11" s="20">
        <v>761721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95.417170859294558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11176.284</v>
      </c>
      <c r="J15" s="24">
        <f>J16+J17+J18+J19</f>
        <v>10664.093999999999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7184.7539999999999</v>
      </c>
      <c r="J16" s="27">
        <f>F16*J11/100</f>
        <v>6855.4890000000005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1596.6120000000001</v>
      </c>
      <c r="J17" s="27">
        <f>F17*J11/100</f>
        <v>1523.442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1596.6120000000001</v>
      </c>
      <c r="J18" s="27">
        <f>F18*J11/100</f>
        <v>1523.442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798.30600000000004</v>
      </c>
      <c r="J19" s="27">
        <f>F19*J11/100</f>
        <v>761.721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280205.40600000002</v>
      </c>
      <c r="J20" s="24">
        <f>J21+J22+J23+J24+J25+J26+J27</f>
        <v>267364.071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143695.07999999999</v>
      </c>
      <c r="J21" s="27">
        <f>F21*J11/100</f>
        <v>137109.78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28739.016</v>
      </c>
      <c r="J22" s="27">
        <f>F22*J11/100</f>
        <v>27421.956000000002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8781.3660000000018</v>
      </c>
      <c r="J23" s="27">
        <f>F23*J11/100</f>
        <v>8378.9310000000005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3193.2240000000002</v>
      </c>
      <c r="J24" s="27">
        <f>F24*J11/100</f>
        <v>3046.884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12772.896000000001</v>
      </c>
      <c r="J25" s="27">
        <f>F25*J11/100</f>
        <v>12187.536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59074.644</v>
      </c>
      <c r="J26" s="27">
        <f>F26*J11/100</f>
        <v>56367.354000000007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23949.18</v>
      </c>
      <c r="J27" s="27">
        <f>F27*J11/100</f>
        <v>22851.63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391968.24600000004</v>
      </c>
      <c r="J28" s="24">
        <f>J29+J30+J31+J32+J33</f>
        <v>374005.01100000006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256256.22600000002</v>
      </c>
      <c r="J29" s="27">
        <f>F29*J11/100</f>
        <v>244512.44100000002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51889.89</v>
      </c>
      <c r="J30" s="27">
        <f>F30*J11/100</f>
        <v>49511.864999999998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39915.300000000003</v>
      </c>
      <c r="J31" s="27">
        <f>F31*J11/100</f>
        <v>38086.050000000003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43906.83</v>
      </c>
      <c r="J33" s="24">
        <f>J34+J35+J36+J37+J38+J39</f>
        <v>41894.654999999999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11176.284</v>
      </c>
      <c r="J35" s="27">
        <f>F35*J11/100</f>
        <v>10664.093999999999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7184.7539999999999</v>
      </c>
      <c r="J37" s="27">
        <f>F37*J11/100</f>
        <v>6855.4890000000005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25545.792000000001</v>
      </c>
      <c r="J39" s="27">
        <f>F39*J11/100</f>
        <v>24375.072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2394.9179999999997</v>
      </c>
      <c r="J40" s="24">
        <f>F40*J11/100</f>
        <v>2285.163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31932.240000000002</v>
      </c>
      <c r="J41" s="24">
        <f>F41*J11/100</f>
        <v>30468.84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69452.621999999988</v>
      </c>
      <c r="J42" s="24">
        <f>F42*J11/100</f>
        <v>66269.726999999999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9579.6719999999987</v>
      </c>
      <c r="J43" s="24">
        <f>F43*J11/100</f>
        <v>9140.652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1596.6120000000001</v>
      </c>
      <c r="J44" s="24">
        <f>F44*J11/100</f>
        <v>1523.442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798305.99999999988</v>
      </c>
      <c r="J46" s="32">
        <f>J15+J20+J28+J40+J41+J42+J43+J44+J45</f>
        <v>761720.99999999988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-274104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-274104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I16" sqref="I16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134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114520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724979</v>
      </c>
      <c r="J10" s="15">
        <f>J11+J12</f>
        <v>741719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724979</v>
      </c>
      <c r="J11" s="20">
        <v>741719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/>
      <c r="J12" s="20"/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102.30903239955916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10149.706</v>
      </c>
      <c r="J15" s="24">
        <f>J16+J17+J18+J19</f>
        <v>10384.065999999999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6524.8109999999997</v>
      </c>
      <c r="J16" s="27">
        <f>F16*J11/100</f>
        <v>6675.4709999999995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1449.9580000000001</v>
      </c>
      <c r="J17" s="27">
        <f>F17*J11/100</f>
        <v>1483.4380000000001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1449.9580000000001</v>
      </c>
      <c r="J18" s="27">
        <f>F18*J11/100</f>
        <v>1483.4380000000001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724.97900000000004</v>
      </c>
      <c r="J19" s="27">
        <f>F19*J11/100</f>
        <v>741.71900000000005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254467.62899999999</v>
      </c>
      <c r="J20" s="24">
        <f>J21+J22+J23+J24+J25+J26+J27</f>
        <v>260343.36900000001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130496.22</v>
      </c>
      <c r="J21" s="27">
        <f>F21*J11/100</f>
        <v>133509.42000000001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26099.243999999999</v>
      </c>
      <c r="J22" s="27">
        <f>F22*J11/100</f>
        <v>26701.883999999998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7974.7690000000002</v>
      </c>
      <c r="J23" s="27">
        <f>F23*J11/100</f>
        <v>8158.9090000000006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2899.9160000000002</v>
      </c>
      <c r="J24" s="27">
        <f>F24*J11/100</f>
        <v>2966.8760000000002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11599.664000000001</v>
      </c>
      <c r="J25" s="27">
        <f>F25*J11/100</f>
        <v>11867.504000000001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53648.446000000004</v>
      </c>
      <c r="J26" s="27">
        <f>F26*J11/100</f>
        <v>54887.206000000006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21749.37</v>
      </c>
      <c r="J27" s="27">
        <f>F27*J11/100</f>
        <v>22251.57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355964.68900000001</v>
      </c>
      <c r="J28" s="24">
        <f>J29+J30+J31+J32+J33</f>
        <v>364184.02900000004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232718.25900000002</v>
      </c>
      <c r="J29" s="27">
        <f>F29*J11/100</f>
        <v>238091.79900000003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47123.635000000002</v>
      </c>
      <c r="J30" s="27">
        <f>F30*J11/100</f>
        <v>48211.735000000001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36248.949999999997</v>
      </c>
      <c r="J31" s="27">
        <f>F31*J11/100</f>
        <v>37085.949999999997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39873.845000000001</v>
      </c>
      <c r="J33" s="24">
        <f>J34+J35+J36+J37+J38+J39</f>
        <v>40794.544999999998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10149.706</v>
      </c>
      <c r="J35" s="27">
        <f>F35*J11/100</f>
        <v>10384.065999999999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6524.8109999999997</v>
      </c>
      <c r="J37" s="27">
        <f>F37*J11/100</f>
        <v>6675.4709999999995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23199.328000000001</v>
      </c>
      <c r="J39" s="27">
        <f>F39*J11/100</f>
        <v>23735.008000000002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2174.9369999999999</v>
      </c>
      <c r="J40" s="24">
        <f>F40*J11/100</f>
        <v>2225.1569999999997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28999.16</v>
      </c>
      <c r="J41" s="24">
        <f>F41*J11/100</f>
        <v>29668.76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63073.172999999995</v>
      </c>
      <c r="J42" s="24">
        <f>F42*J11/100</f>
        <v>64529.553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8699.7479999999996</v>
      </c>
      <c r="J43" s="24">
        <f>F43*J11/100</f>
        <v>8900.6279999999988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1449.9580000000001</v>
      </c>
      <c r="J44" s="24">
        <f>F44*J11/100</f>
        <v>1483.4380000000001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724979</v>
      </c>
      <c r="J46" s="32">
        <f>J15+J20+J28+J40+J41+J42+J43+J44+J45</f>
        <v>741719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-97780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J55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-97780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96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234497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482733</v>
      </c>
      <c r="J10" s="15">
        <f>J11+J12</f>
        <v>412337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482733</v>
      </c>
      <c r="J11" s="20">
        <v>412337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85.41719749841009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6758.2620000000006</v>
      </c>
      <c r="J15" s="24">
        <f>J16+J17+J18+J19</f>
        <v>5772.7180000000008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4344.5969999999998</v>
      </c>
      <c r="J16" s="27">
        <f>F16*J11/100</f>
        <v>3711.0329999999999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965.46600000000001</v>
      </c>
      <c r="J17" s="27">
        <f>F17*J11/100</f>
        <v>824.67400000000009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965.46600000000001</v>
      </c>
      <c r="J18" s="27">
        <f>F18*J11/100</f>
        <v>824.67400000000009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482.733</v>
      </c>
      <c r="J19" s="27">
        <f>F19*J11/100</f>
        <v>412.33700000000005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169439.283</v>
      </c>
      <c r="J20" s="24">
        <f>J21+J22+J23+J24+J25+J26+J27</f>
        <v>144730.28700000001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86891.94</v>
      </c>
      <c r="J21" s="27">
        <f>F21*J11/100</f>
        <v>74220.66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17378.387999999999</v>
      </c>
      <c r="J22" s="27">
        <f>F22*J11/100</f>
        <v>14844.132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5310.0630000000001</v>
      </c>
      <c r="J23" s="27">
        <f>F23*J11/100</f>
        <v>4535.7070000000003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1930.932</v>
      </c>
      <c r="J24" s="27">
        <f>F24*J11/100</f>
        <v>1649.3480000000002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7723.7280000000001</v>
      </c>
      <c r="J25" s="27">
        <f>F25*J11/100</f>
        <v>6597.3920000000007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35722.241999999998</v>
      </c>
      <c r="J26" s="27">
        <f>F26*J11/100</f>
        <v>30512.938000000002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14481.99</v>
      </c>
      <c r="J27" s="27">
        <f>F27*J11/100</f>
        <v>12370.11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237021.90299999999</v>
      </c>
      <c r="J28" s="24">
        <f>J29+J30+J31+J32+J33</f>
        <v>202457.46700000003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154957.29300000001</v>
      </c>
      <c r="J29" s="27">
        <f>F29*J11/100</f>
        <v>132360.17700000003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31377.645</v>
      </c>
      <c r="J30" s="27">
        <f>F30*J11/100</f>
        <v>26801.904999999999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24136.65</v>
      </c>
      <c r="J31" s="27">
        <f>F31*J11/100</f>
        <v>20616.849999999999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26550.315000000002</v>
      </c>
      <c r="J33" s="24">
        <f>J34+J35+J36+J37+J38+J39</f>
        <v>22678.535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6758.2619999999997</v>
      </c>
      <c r="J35" s="27">
        <f>F35*J11/100</f>
        <v>5772.7179999999989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4344.5969999999998</v>
      </c>
      <c r="J37" s="27">
        <f>F37*J11/100</f>
        <v>3711.0329999999999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15447.456</v>
      </c>
      <c r="J39" s="27">
        <f>F39*J11/100</f>
        <v>13194.784000000001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1448.1989999999998</v>
      </c>
      <c r="J40" s="24">
        <f>F40*J11/100</f>
        <v>1237.011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19309.32</v>
      </c>
      <c r="J41" s="24">
        <f>F41*J11/100</f>
        <v>16493.48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41997.770999999993</v>
      </c>
      <c r="J42" s="24">
        <f>F42*J11/100</f>
        <v>35873.318999999996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5792.7959999999994</v>
      </c>
      <c r="J43" s="24">
        <f>F43*J11/100</f>
        <v>4948.0439999999999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965.46600000000001</v>
      </c>
      <c r="J44" s="24">
        <f>F44*J11/100</f>
        <v>824.67400000000009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482733</v>
      </c>
      <c r="J46" s="32">
        <f>J15+J20+J28+J40+J41+J42+J43+J44+J45</f>
        <v>412337.00000000006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-304893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-304893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95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87256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506093</v>
      </c>
      <c r="J10" s="15">
        <f>J11+J12</f>
        <v>469377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506093</v>
      </c>
      <c r="J11" s="20">
        <v>469377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92.74520690861165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7085.3019999999997</v>
      </c>
      <c r="J15" s="24">
        <f>J16+J17+J18+J19</f>
        <v>6571.2780000000002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4554.8370000000004</v>
      </c>
      <c r="J16" s="27">
        <f>F16*J11/100</f>
        <v>4224.393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1012.186</v>
      </c>
      <c r="J17" s="27">
        <f>F17*J11/100</f>
        <v>938.75400000000013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1012.186</v>
      </c>
      <c r="J18" s="27">
        <f>F18*J11/100</f>
        <v>938.75400000000013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506.09300000000002</v>
      </c>
      <c r="J19" s="27">
        <f>F19*J11/100</f>
        <v>469.37700000000007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177638.64300000001</v>
      </c>
      <c r="J20" s="24">
        <f>J21+J22+J23+J24+J25+J26+J27</f>
        <v>164751.32699999999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91096.74</v>
      </c>
      <c r="J21" s="27">
        <f>F21*J11/100</f>
        <v>84487.86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18219.348000000002</v>
      </c>
      <c r="J22" s="27">
        <f>F22*J11/100</f>
        <v>16897.572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5567.0230000000001</v>
      </c>
      <c r="J23" s="27">
        <f>F23*J11/100</f>
        <v>5163.1470000000008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2024.3720000000001</v>
      </c>
      <c r="J24" s="27">
        <f>F24*J11/100</f>
        <v>1877.5080000000003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8097.4880000000003</v>
      </c>
      <c r="J25" s="27">
        <f>F25*J11/100</f>
        <v>7510.0320000000011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37450.882000000005</v>
      </c>
      <c r="J26" s="27">
        <f>F26*J11/100</f>
        <v>34733.898000000001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15182.79</v>
      </c>
      <c r="J27" s="27">
        <f>F27*J11/100</f>
        <v>14081.31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248491.66299999997</v>
      </c>
      <c r="J28" s="24">
        <f>J29+J30+J31+J32+J33</f>
        <v>230464.10700000002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162455.853</v>
      </c>
      <c r="J29" s="27">
        <f>F29*J11/100</f>
        <v>150670.01700000002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32896.044999999998</v>
      </c>
      <c r="J30" s="27">
        <f>F30*J11/100</f>
        <v>30509.505000000001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25304.65</v>
      </c>
      <c r="J31" s="27">
        <f>F31*J11/100</f>
        <v>23468.85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27835.114999999998</v>
      </c>
      <c r="J33" s="24">
        <f>J34+J35+J36+J37+J38+J39</f>
        <v>25815.735000000001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7085.3019999999997</v>
      </c>
      <c r="J35" s="27">
        <f>F35*J11/100</f>
        <v>6571.2779999999993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4554.8370000000004</v>
      </c>
      <c r="J37" s="27">
        <f>F37*J11/100</f>
        <v>4224.393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16194.976000000001</v>
      </c>
      <c r="J39" s="27">
        <f>F39*J11/100</f>
        <v>15020.064000000002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1518.279</v>
      </c>
      <c r="J40" s="24">
        <f>F40*J11/100</f>
        <v>1408.1310000000001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20243.72</v>
      </c>
      <c r="J41" s="24">
        <f>F41*J11/100</f>
        <v>18775.080000000002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44030.090999999993</v>
      </c>
      <c r="J42" s="24">
        <f>F42*J11/100</f>
        <v>40835.798999999992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6073.116</v>
      </c>
      <c r="J43" s="24">
        <f>F43*J11/100</f>
        <v>5632.5240000000003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1012.186</v>
      </c>
      <c r="J44" s="24">
        <f>F44*J11/100</f>
        <v>938.75400000000013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506092.99999999994</v>
      </c>
      <c r="J46" s="32">
        <f>J15+J20+J28+J40+J41+J42+J43+J44+J45</f>
        <v>469377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-123972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-123972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94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117421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131651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682353</v>
      </c>
      <c r="J10" s="15">
        <f>J11+J12</f>
        <v>536243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568876</v>
      </c>
      <c r="J11" s="20">
        <v>532997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113477</v>
      </c>
      <c r="J12" s="20">
        <v>3246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93.693001638318364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7964.264000000001</v>
      </c>
      <c r="J15" s="24">
        <f>J16+J17+J18+J19</f>
        <v>7461.9580000000014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5119.884</v>
      </c>
      <c r="J16" s="27">
        <f>F16*J11/100</f>
        <v>4796.973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1137.7520000000002</v>
      </c>
      <c r="J17" s="27">
        <f>F17*J11/100</f>
        <v>1065.9940000000001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1137.7520000000002</v>
      </c>
      <c r="J18" s="27">
        <f>F18*J11/100</f>
        <v>1065.9940000000001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568.87600000000009</v>
      </c>
      <c r="J19" s="27">
        <f>F19*J11/100</f>
        <v>532.99700000000007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199675.47599999997</v>
      </c>
      <c r="J20" s="24">
        <f>J21+J22+J23+J24+J25+J26+J27</f>
        <v>187081.94700000001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102397.68</v>
      </c>
      <c r="J21" s="27">
        <f>F21*J11/100</f>
        <v>95939.46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20479.536</v>
      </c>
      <c r="J22" s="27">
        <f>F22*J11/100</f>
        <v>19187.892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6257.6360000000013</v>
      </c>
      <c r="J23" s="27">
        <f>F23*J11/100</f>
        <v>5862.9670000000006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2275.5040000000004</v>
      </c>
      <c r="J24" s="27">
        <f>F24*J11/100</f>
        <v>2131.9880000000003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9102.0160000000014</v>
      </c>
      <c r="J25" s="27">
        <f>F25*J11/100</f>
        <v>8527.9520000000011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42096.824000000001</v>
      </c>
      <c r="J26" s="27">
        <f>F26*J11/100</f>
        <v>39441.778000000006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17066.28</v>
      </c>
      <c r="J27" s="27">
        <f>F27*J11/100</f>
        <v>15989.91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279318.11600000004</v>
      </c>
      <c r="J28" s="24">
        <f>J29+J30+J31+J32+J33</f>
        <v>261701.52699999997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182609.19600000003</v>
      </c>
      <c r="J29" s="27">
        <f>F29*J11/100</f>
        <v>171092.03699999998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36976.94</v>
      </c>
      <c r="J30" s="27">
        <f>F30*J11/100</f>
        <v>34644.805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28443.8</v>
      </c>
      <c r="J31" s="27">
        <f>F31*J11/100</f>
        <v>26649.85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31288.18</v>
      </c>
      <c r="J33" s="24">
        <f>J34+J35+J36+J37+J38+J39</f>
        <v>29314.835000000003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7964.2639999999992</v>
      </c>
      <c r="J35" s="27">
        <f>F35*J11/100</f>
        <v>7461.9579999999996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5119.884</v>
      </c>
      <c r="J37" s="27">
        <f>F37*J11/100</f>
        <v>4796.973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18204.032000000003</v>
      </c>
      <c r="J39" s="27">
        <f>F39*J11/100</f>
        <v>17055.904000000002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1706.6279999999999</v>
      </c>
      <c r="J40" s="24">
        <f>F40*J11/100</f>
        <v>1598.991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22755.040000000001</v>
      </c>
      <c r="J41" s="24">
        <f>F41*J11/100</f>
        <v>21319.88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49492.211999999992</v>
      </c>
      <c r="J42" s="24">
        <f>F42*J11/100</f>
        <v>46370.738999999994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6826.5119999999997</v>
      </c>
      <c r="J43" s="24">
        <f>F43*J11/100</f>
        <v>6395.9639999999999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1137.7520000000002</v>
      </c>
      <c r="J44" s="24">
        <f>F44*J11/100</f>
        <v>1065.9940000000001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113477</v>
      </c>
      <c r="J45" s="39">
        <f>J12</f>
        <v>3246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682353</v>
      </c>
      <c r="J46" s="32">
        <f>J15+J20+J28+J40+J41+J42+J43+J44+J45</f>
        <v>536243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-167530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-227652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-395182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93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184890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460444</v>
      </c>
      <c r="J10" s="15">
        <f>J11+J12</f>
        <v>454918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460444</v>
      </c>
      <c r="J11" s="20">
        <v>454918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98.79985405391318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6446.2160000000003</v>
      </c>
      <c r="J15" s="24">
        <f>J16+J17+J18+J19</f>
        <v>6368.8519999999999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4143.9960000000001</v>
      </c>
      <c r="J16" s="27">
        <f>F16*J11/100</f>
        <v>4094.2620000000002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920.88800000000003</v>
      </c>
      <c r="J17" s="27">
        <f>F17*J11/100</f>
        <v>909.83600000000001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920.88800000000003</v>
      </c>
      <c r="J18" s="27">
        <f>F18*J11/100</f>
        <v>909.83600000000001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460.44400000000002</v>
      </c>
      <c r="J19" s="27">
        <f>F19*J11/100</f>
        <v>454.91800000000001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161615.84400000001</v>
      </c>
      <c r="J20" s="24">
        <f>J21+J22+J23+J24+J25+J26+J27</f>
        <v>159676.21800000002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82879.92</v>
      </c>
      <c r="J21" s="27">
        <f>F21*J11/100</f>
        <v>81885.240000000005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16575.984</v>
      </c>
      <c r="J22" s="27">
        <f>F22*J11/100</f>
        <v>16377.048000000001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5064.884</v>
      </c>
      <c r="J23" s="27">
        <f>F23*J11/100</f>
        <v>5004.0980000000009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1841.7760000000001</v>
      </c>
      <c r="J24" s="27">
        <f>F24*J11/100</f>
        <v>1819.672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7367.1040000000003</v>
      </c>
      <c r="J25" s="27">
        <f>F25*J11/100</f>
        <v>7278.6880000000001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34072.856</v>
      </c>
      <c r="J26" s="27">
        <f>F26*J11/100</f>
        <v>33663.932000000001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13813.32</v>
      </c>
      <c r="J27" s="27">
        <f>F27*J11/100</f>
        <v>13647.54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226078.00400000002</v>
      </c>
      <c r="J28" s="24">
        <f>J29+J30+J31+J32+J33</f>
        <v>223364.73799999998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147802.524</v>
      </c>
      <c r="J29" s="27">
        <f>F29*J11/100</f>
        <v>146028.67800000001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29928.86</v>
      </c>
      <c r="J30" s="27">
        <f>F30*J11/100</f>
        <v>29569.67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23022.2</v>
      </c>
      <c r="J31" s="27">
        <f>F31*J11/100</f>
        <v>22745.9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25324.42</v>
      </c>
      <c r="J33" s="24">
        <f>J34+J35+J36+J37+J38+J39</f>
        <v>25020.489999999998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6446.2159999999994</v>
      </c>
      <c r="J35" s="27">
        <f>F35*J11/100</f>
        <v>6368.8519999999999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4143.9960000000001</v>
      </c>
      <c r="J37" s="27">
        <f>F37*J11/100</f>
        <v>4094.2620000000002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14734.208000000001</v>
      </c>
      <c r="J39" s="27">
        <f>F39*J11/100</f>
        <v>14557.376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1381.3319999999999</v>
      </c>
      <c r="J40" s="24">
        <f>F40*J11/100</f>
        <v>1364.7539999999999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18417.759999999998</v>
      </c>
      <c r="J41" s="24">
        <f>F41*J11/100</f>
        <v>18196.72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40058.627999999997</v>
      </c>
      <c r="J42" s="24">
        <f>F42*J11/100</f>
        <v>39577.865999999995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5525.3279999999995</v>
      </c>
      <c r="J43" s="24">
        <f>F43*J11/100</f>
        <v>5459.0159999999996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920.88800000000003</v>
      </c>
      <c r="J44" s="24">
        <f>F44*J11/100</f>
        <v>909.83600000000001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460443.99999999994</v>
      </c>
      <c r="J46" s="32">
        <f>J15+J20+J28+J40+J41+J42+J43+J44+J45</f>
        <v>454918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-190416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-190416</v>
      </c>
    </row>
    <row r="51" spans="2:12">
      <c r="L51" s="81">
        <f>J48+J49</f>
        <v>-190416</v>
      </c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J17" sqref="J16:J17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130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8579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145548</v>
      </c>
      <c r="J10" s="15">
        <f>J11+J12</f>
        <v>142498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145548</v>
      </c>
      <c r="J11" s="20">
        <v>142498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97.904471377140183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2037.672</v>
      </c>
      <c r="J15" s="24">
        <f>J16+J17+J18+J19</f>
        <v>1994.9720000000002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1309.932</v>
      </c>
      <c r="J16" s="27">
        <f>F16*J11/100</f>
        <v>1282.482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291.096</v>
      </c>
      <c r="J17" s="27">
        <f>F17*J11/100</f>
        <v>284.99600000000004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291.096</v>
      </c>
      <c r="J18" s="27">
        <f>F18*J11/100</f>
        <v>284.99600000000004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145.548</v>
      </c>
      <c r="J19" s="27">
        <f>F19*J11/100</f>
        <v>142.49800000000002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51087.347999999998</v>
      </c>
      <c r="J20" s="24">
        <f>J21+J22+J23+J24+J25+J26+J27</f>
        <v>50016.798000000003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26198.639999999999</v>
      </c>
      <c r="J21" s="27">
        <f>F21*J11/100</f>
        <v>25649.64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5239.7280000000001</v>
      </c>
      <c r="J22" s="27">
        <f>F22*J11/100</f>
        <v>5129.9279999999999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1601.0280000000002</v>
      </c>
      <c r="J23" s="27">
        <f>F23*J11/100</f>
        <v>1567.4780000000001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582.19200000000001</v>
      </c>
      <c r="J24" s="27">
        <f>F24*J11/100</f>
        <v>569.99200000000008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2328.768</v>
      </c>
      <c r="J25" s="27">
        <f>F25*J11/100</f>
        <v>2279.9680000000003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10770.552</v>
      </c>
      <c r="J26" s="27">
        <f>F26*J11/100</f>
        <v>10544.851999999999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4366.4399999999996</v>
      </c>
      <c r="J27" s="27">
        <f>F27*J11/100</f>
        <v>4274.9399999999996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71464.067999999999</v>
      </c>
      <c r="J28" s="24">
        <f>J29+J30+J31+J32+J33</f>
        <v>69966.518000000011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46720.907999999996</v>
      </c>
      <c r="J29" s="27">
        <f>F29*J11/100</f>
        <v>45741.858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9460.6200000000008</v>
      </c>
      <c r="J30" s="27">
        <f>F30*J11/100</f>
        <v>9262.3700000000008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7277.4</v>
      </c>
      <c r="J31" s="27">
        <f>F31*J11/100</f>
        <v>7124.9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8005.1399999999994</v>
      </c>
      <c r="J33" s="24">
        <f>J34+J35+J36+J37+J38+J39</f>
        <v>7837.39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2037.6719999999998</v>
      </c>
      <c r="J35" s="27">
        <f>F35*J11/100</f>
        <v>1994.9719999999998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1309.932</v>
      </c>
      <c r="J37" s="27">
        <f>F37*J11/100</f>
        <v>1282.482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4657.5360000000001</v>
      </c>
      <c r="J39" s="27">
        <f>F39*J11/100</f>
        <v>4559.9360000000006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436.64400000000001</v>
      </c>
      <c r="J40" s="24">
        <f>F40*J11/100</f>
        <v>427.49400000000003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5821.92</v>
      </c>
      <c r="J41" s="24">
        <f>F41*J11/100</f>
        <v>5699.92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12662.675999999999</v>
      </c>
      <c r="J42" s="24">
        <f>F42*J11/100</f>
        <v>12397.325999999999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1746.576</v>
      </c>
      <c r="J43" s="24">
        <f>F43*J11/100</f>
        <v>1709.9760000000001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291.096</v>
      </c>
      <c r="J44" s="24">
        <f>F44*J11/100</f>
        <v>284.99600000000004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145547.99999999997</v>
      </c>
      <c r="J46" s="32">
        <f>J15+J20+J28+J40+J41+J42+J43+J44+J45</f>
        <v>142498.00000000003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-11629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-11629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B5:B6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92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11732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159342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627203</v>
      </c>
      <c r="J10" s="15">
        <f>J11+J12</f>
        <v>627608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609891</v>
      </c>
      <c r="J11" s="20">
        <v>599908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17312</v>
      </c>
      <c r="J12" s="20">
        <v>27700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98.363150136663762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8538.4740000000002</v>
      </c>
      <c r="J15" s="24">
        <f>J16+J17+J18+J19</f>
        <v>8398.7119999999995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5489.0190000000002</v>
      </c>
      <c r="J16" s="27">
        <f>F16*J11/100</f>
        <v>5399.1720000000005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1219.7820000000002</v>
      </c>
      <c r="J17" s="27">
        <f>F17*J11/100</f>
        <v>1199.816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1219.7820000000002</v>
      </c>
      <c r="J18" s="27">
        <f>F18*J11/100</f>
        <v>1199.816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609.89100000000008</v>
      </c>
      <c r="J19" s="27">
        <f>F19*J11/100</f>
        <v>599.90800000000002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214071.74100000004</v>
      </c>
      <c r="J20" s="24">
        <f>J21+J22+J23+J24+J25+J26+J27</f>
        <v>210567.70800000001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109780.38</v>
      </c>
      <c r="J21" s="27">
        <f>F21*J11/100</f>
        <v>107983.44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21956.076000000001</v>
      </c>
      <c r="J22" s="27">
        <f>F22*J11/100</f>
        <v>21596.688000000002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6708.8010000000013</v>
      </c>
      <c r="J23" s="27">
        <f>F23*J11/100</f>
        <v>6598.9880000000003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2439.5640000000003</v>
      </c>
      <c r="J24" s="27">
        <f>F24*J11/100</f>
        <v>2399.6320000000001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9758.2560000000012</v>
      </c>
      <c r="J25" s="27">
        <f>F25*J11/100</f>
        <v>9598.5280000000002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45131.934000000001</v>
      </c>
      <c r="J26" s="27">
        <f>F26*J11/100</f>
        <v>44393.192000000003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18296.73</v>
      </c>
      <c r="J27" s="27">
        <f>F27*J11/100</f>
        <v>17997.240000000002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299456.48100000003</v>
      </c>
      <c r="J28" s="24">
        <f>J29+J30+J31+J32+J33</f>
        <v>294554.82799999998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195775.01100000003</v>
      </c>
      <c r="J29" s="27">
        <f>F29*J11/100</f>
        <v>192570.46799999999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39642.915000000001</v>
      </c>
      <c r="J30" s="27">
        <f>F30*J11/100</f>
        <v>38994.019999999997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30494.55</v>
      </c>
      <c r="J31" s="27">
        <f>F31*J11/100</f>
        <v>29995.4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33544.005000000005</v>
      </c>
      <c r="J33" s="24">
        <f>J34+J35+J36+J37+J38+J39</f>
        <v>32994.94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8538.4739999999983</v>
      </c>
      <c r="J35" s="27">
        <f>F35*J11/100</f>
        <v>8398.7119999999995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5489.0190000000002</v>
      </c>
      <c r="J37" s="27">
        <f>F37*J11/100</f>
        <v>5399.1720000000005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19516.512000000002</v>
      </c>
      <c r="J39" s="27">
        <f>F39*J11/100</f>
        <v>19197.056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1829.6729999999998</v>
      </c>
      <c r="J40" s="24">
        <f>F40*J11/100</f>
        <v>1799.7239999999999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24395.64</v>
      </c>
      <c r="J41" s="24">
        <f>F41*J11/100</f>
        <v>23996.32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53060.516999999993</v>
      </c>
      <c r="J42" s="24">
        <f>F42*J11/100</f>
        <v>52191.995999999999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7318.6919999999991</v>
      </c>
      <c r="J43" s="24">
        <f>F43*J11/100</f>
        <v>7198.8959999999997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1219.7820000000002</v>
      </c>
      <c r="J44" s="24">
        <f>F44*J11/100</f>
        <v>1199.816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17312</v>
      </c>
      <c r="J45" s="39">
        <f>J12</f>
        <v>27700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627203.00000000012</v>
      </c>
      <c r="J46" s="32">
        <f>J15+J20+J28+J40+J41+J42+J43+J44+J45</f>
        <v>627608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-169325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-1344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-170669</v>
      </c>
    </row>
    <row r="51" spans="2:12">
      <c r="L51" s="81">
        <f>J48+J49</f>
        <v>-170669</v>
      </c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91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82">
        <v>44026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33628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616927</v>
      </c>
      <c r="J10" s="15">
        <f>J11+J12</f>
        <v>607704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515166</v>
      </c>
      <c r="J11" s="20">
        <v>499702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101761</v>
      </c>
      <c r="J12" s="20">
        <v>108002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96.998249108054495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7212.3240000000014</v>
      </c>
      <c r="J15" s="24">
        <f>J16+J17+J18+J19</f>
        <v>6995.8280000000013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4636.4940000000006</v>
      </c>
      <c r="J16" s="27">
        <f>F16*J11/100</f>
        <v>4497.3180000000002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1030.3320000000001</v>
      </c>
      <c r="J17" s="27">
        <f>F17*J11/100</f>
        <v>999.40400000000011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1030.3320000000001</v>
      </c>
      <c r="J18" s="27">
        <f>F18*J11/100</f>
        <v>999.40400000000011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515.16600000000005</v>
      </c>
      <c r="J19" s="27">
        <f>F19*J11/100</f>
        <v>499.70200000000006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180823.26600000003</v>
      </c>
      <c r="J20" s="24">
        <f>J21+J22+J23+J24+J25+J26+J27</f>
        <v>175395.402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92729.88</v>
      </c>
      <c r="J21" s="27">
        <f>F21*J11/100</f>
        <v>89946.36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18545.976000000002</v>
      </c>
      <c r="J22" s="27">
        <f>F22*J11/100</f>
        <v>17989.272000000001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5666.8260000000009</v>
      </c>
      <c r="J23" s="27">
        <f>F23*J11/100</f>
        <v>5496.7220000000007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2060.6640000000002</v>
      </c>
      <c r="J24" s="27">
        <f>F24*J11/100</f>
        <v>1998.8080000000002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8242.6560000000009</v>
      </c>
      <c r="J25" s="27">
        <f>F25*J11/100</f>
        <v>7995.2320000000009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38122.284000000007</v>
      </c>
      <c r="J26" s="27">
        <f>F26*J11/100</f>
        <v>36977.948000000004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15454.98</v>
      </c>
      <c r="J27" s="27">
        <f>F27*J11/100</f>
        <v>14991.06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252946.50600000002</v>
      </c>
      <c r="J28" s="24">
        <f>J29+J30+J31+J32+J33</f>
        <v>245353.68200000003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165368.28600000002</v>
      </c>
      <c r="J29" s="27">
        <f>F29*J11/100</f>
        <v>160404.342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33485.79</v>
      </c>
      <c r="J30" s="27">
        <f>F30*J11/100</f>
        <v>32480.63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25758.3</v>
      </c>
      <c r="J31" s="27">
        <f>F31*J11/100</f>
        <v>24985.1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28334.13</v>
      </c>
      <c r="J33" s="24">
        <f>J34+J35+J36+J37+J38+J39</f>
        <v>27483.61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7212.3239999999987</v>
      </c>
      <c r="J35" s="27">
        <f>F35*J11/100</f>
        <v>6995.8279999999995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4636.4940000000006</v>
      </c>
      <c r="J37" s="27">
        <f>F37*J11/100</f>
        <v>4497.3180000000002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16485.312000000002</v>
      </c>
      <c r="J39" s="27">
        <f>F39*J11/100</f>
        <v>15990.464000000002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1545.4979999999998</v>
      </c>
      <c r="J40" s="24">
        <f>F40*J11/100</f>
        <v>1499.106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20606.64</v>
      </c>
      <c r="J41" s="24">
        <f>F41*J11/100</f>
        <v>19988.080000000002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44819.441999999995</v>
      </c>
      <c r="J42" s="24">
        <f>F42*J11/100</f>
        <v>43474.073999999993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6181.9919999999993</v>
      </c>
      <c r="J43" s="24">
        <f>F43*J11/100</f>
        <v>5996.424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1030.3320000000001</v>
      </c>
      <c r="J44" s="24">
        <f>F44*J11/100</f>
        <v>999.40400000000011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101761</v>
      </c>
      <c r="J45" s="39">
        <f>J12</f>
        <v>108002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616927</v>
      </c>
      <c r="J46" s="32">
        <f>J15+J20+J28+J40+J41+J42+J43+J44+J45</f>
        <v>607704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-49092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-37785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-86877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90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790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24198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641565</v>
      </c>
      <c r="J10" s="15">
        <f>J11+J12</f>
        <v>601711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526331</v>
      </c>
      <c r="J11" s="20">
        <v>500334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115234</v>
      </c>
      <c r="J12" s="20">
        <v>101377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95.060712745401659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7368.6340000000009</v>
      </c>
      <c r="J15" s="24">
        <f>J16+J17+J18+J19</f>
        <v>7004.6759999999995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4736.9790000000003</v>
      </c>
      <c r="J16" s="27">
        <f>F16*J11/100</f>
        <v>4503.0060000000003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1052.662</v>
      </c>
      <c r="J17" s="27">
        <f>F17*J11/100</f>
        <v>1000.668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1052.662</v>
      </c>
      <c r="J18" s="27">
        <f>F18*J11/100</f>
        <v>1000.668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526.33100000000002</v>
      </c>
      <c r="J19" s="27">
        <f>F19*J11/100</f>
        <v>500.334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184742.18099999998</v>
      </c>
      <c r="J20" s="24">
        <f>J21+J22+J23+J24+J25+J26+J27</f>
        <v>175617.23399999997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94739.58</v>
      </c>
      <c r="J21" s="27">
        <f>F21*J11/100</f>
        <v>90060.12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18947.916000000001</v>
      </c>
      <c r="J22" s="27">
        <f>F22*J11/100</f>
        <v>18012.024000000001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5789.6410000000005</v>
      </c>
      <c r="J23" s="27">
        <f>F23*J11/100</f>
        <v>5503.674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2105.3240000000001</v>
      </c>
      <c r="J24" s="27">
        <f>F24*J11/100</f>
        <v>2001.336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8421.2960000000003</v>
      </c>
      <c r="J25" s="27">
        <f>F25*J11/100</f>
        <v>8005.3440000000001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38948.494000000006</v>
      </c>
      <c r="J26" s="27">
        <f>F26*J11/100</f>
        <v>37024.716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15789.93</v>
      </c>
      <c r="J27" s="27">
        <f>F27*J11/100</f>
        <v>15010.02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258428.52100000001</v>
      </c>
      <c r="J28" s="24">
        <f>J29+J30+J31+J32+J33</f>
        <v>245663.99400000001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168952.25100000002</v>
      </c>
      <c r="J29" s="27">
        <f>F29*J11/100</f>
        <v>160607.21400000001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34211.514999999999</v>
      </c>
      <c r="J30" s="27">
        <f>F30*J11/100</f>
        <v>32521.71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26316.55</v>
      </c>
      <c r="J31" s="27">
        <f>F31*J11/100</f>
        <v>25016.7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28948.205000000002</v>
      </c>
      <c r="J33" s="24">
        <f>J34+J35+J36+J37+J38+J39</f>
        <v>27518.370000000003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7368.6339999999991</v>
      </c>
      <c r="J35" s="27">
        <f>F35*J11/100</f>
        <v>7004.6759999999995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4736.9790000000003</v>
      </c>
      <c r="J37" s="27">
        <f>F37*J11/100</f>
        <v>4503.0060000000003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16842.592000000001</v>
      </c>
      <c r="J39" s="27">
        <f>F39*J11/100</f>
        <v>16010.688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1578.9929999999999</v>
      </c>
      <c r="J40" s="24">
        <f>F40*J11/100</f>
        <v>1501.0019999999997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21053.24</v>
      </c>
      <c r="J41" s="24">
        <f>F41*J11/100</f>
        <v>20013.36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45790.796999999991</v>
      </c>
      <c r="J42" s="24">
        <f>F42*J11/100</f>
        <v>43529.057999999997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6315.9719999999998</v>
      </c>
      <c r="J43" s="24">
        <f>F43*J11/100</f>
        <v>6004.0079999999989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1052.662</v>
      </c>
      <c r="J44" s="24">
        <f>F44*J11/100</f>
        <v>1000.668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115234</v>
      </c>
      <c r="J45" s="39">
        <f>J12</f>
        <v>101377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641565</v>
      </c>
      <c r="J46" s="32">
        <f>J15+J20+J28+J40+J41+J42+J43+J44+J45</f>
        <v>601711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-50195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-14647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-64842</v>
      </c>
    </row>
    <row r="51" spans="2:12">
      <c r="L51" s="81">
        <f>J48+J49</f>
        <v>-64842</v>
      </c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89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117421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212820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684096</v>
      </c>
      <c r="J10" s="15">
        <f>J11+J12</f>
        <v>561433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570619</v>
      </c>
      <c r="J11" s="20">
        <v>558187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113477</v>
      </c>
      <c r="J12" s="20">
        <v>3246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97.821313345682498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7988.6660000000002</v>
      </c>
      <c r="J15" s="24">
        <f>J16+J17+J18+J19</f>
        <v>7814.6179999999995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5135.5709999999999</v>
      </c>
      <c r="J16" s="27">
        <f>F16*J11/100</f>
        <v>5023.683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1141.2380000000001</v>
      </c>
      <c r="J17" s="27">
        <f>F17*J11/100</f>
        <v>1116.374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1141.2380000000001</v>
      </c>
      <c r="J18" s="27">
        <f>F18*J11/100</f>
        <v>1116.374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570.61900000000003</v>
      </c>
      <c r="J19" s="27">
        <f>F19*J11/100</f>
        <v>558.18700000000001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200287.26900000003</v>
      </c>
      <c r="J20" s="24">
        <f>J21+J22+J23+J24+J25+J26+J27</f>
        <v>195923.63699999999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102711.42</v>
      </c>
      <c r="J21" s="27">
        <f>F21*J11/100</f>
        <v>100473.66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20542.284</v>
      </c>
      <c r="J22" s="27">
        <f>F22*J11/100</f>
        <v>20094.732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6276.8090000000002</v>
      </c>
      <c r="J23" s="27">
        <f>F23*J11/100</f>
        <v>6140.0570000000007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2282.4760000000001</v>
      </c>
      <c r="J24" s="27">
        <f>F24*J11/100</f>
        <v>2232.748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9129.9040000000005</v>
      </c>
      <c r="J25" s="27">
        <f>F25*J11/100</f>
        <v>8930.9920000000002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42225.806000000004</v>
      </c>
      <c r="J26" s="27">
        <f>F26*J11/100</f>
        <v>41305.838000000003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17118.57</v>
      </c>
      <c r="J27" s="27">
        <f>F27*J11/100</f>
        <v>16745.61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280173.929</v>
      </c>
      <c r="J28" s="24">
        <f>J29+J30+J31+J32+J33</f>
        <v>274069.81699999998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183168.69900000002</v>
      </c>
      <c r="J29" s="27">
        <f>F29*J11/100</f>
        <v>179178.027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37090.235000000001</v>
      </c>
      <c r="J30" s="27">
        <f>F30*J11/100</f>
        <v>36282.154999999999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28530.95</v>
      </c>
      <c r="J31" s="27">
        <f>F31*J11/100</f>
        <v>27909.35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31384.045000000002</v>
      </c>
      <c r="J33" s="24">
        <f>J34+J35+J36+J37+J38+J39</f>
        <v>30700.285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7988.6660000000002</v>
      </c>
      <c r="J35" s="27">
        <f>F35*J11/100</f>
        <v>7814.6179999999995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5135.5709999999999</v>
      </c>
      <c r="J37" s="27">
        <f>F37*J11/100</f>
        <v>5023.683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18259.808000000001</v>
      </c>
      <c r="J39" s="27">
        <f>F39*J11/100</f>
        <v>17861.984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1711.8569999999997</v>
      </c>
      <c r="J40" s="24">
        <f>F40*J11/100</f>
        <v>1674.5610000000001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22824.76</v>
      </c>
      <c r="J41" s="24">
        <f>F41*J11/100</f>
        <v>22327.48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49643.852999999996</v>
      </c>
      <c r="J42" s="24">
        <f>F42*J11/100</f>
        <v>48562.268999999993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6847.427999999999</v>
      </c>
      <c r="J43" s="24">
        <f>F43*J11/100</f>
        <v>6698.2440000000006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1141.2380000000001</v>
      </c>
      <c r="J44" s="24">
        <f>F44*J11/100</f>
        <v>1116.374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113477</v>
      </c>
      <c r="J45" s="39">
        <f>J12</f>
        <v>3246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684096</v>
      </c>
      <c r="J46" s="32">
        <f>J15+J20+J28+J40+J41+J42+J43+J44+J45</f>
        <v>561432.99999999977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-225252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J12-I12+I8</f>
        <v>7190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-218062</v>
      </c>
    </row>
    <row r="51" spans="2:12">
      <c r="L51" s="81">
        <f>J48+J49</f>
        <v>-218062</v>
      </c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88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7223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136479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689726</v>
      </c>
      <c r="J10" s="15">
        <f>J11+J12</f>
        <v>677938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543269</v>
      </c>
      <c r="J11" s="20">
        <v>513400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146457</v>
      </c>
      <c r="J12" s="20">
        <v>164538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94.501987045091838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7605.7660000000014</v>
      </c>
      <c r="J15" s="24">
        <f>J16+J17+J18+J19</f>
        <v>7187.6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4889.4210000000003</v>
      </c>
      <c r="J16" s="27">
        <f>F16*J11/100</f>
        <v>4620.6000000000004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1086.538</v>
      </c>
      <c r="J17" s="27">
        <f>F17*J11/100</f>
        <v>1026.8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1086.538</v>
      </c>
      <c r="J18" s="27">
        <f>F18*J11/100</f>
        <v>1026.8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543.26900000000001</v>
      </c>
      <c r="J19" s="27">
        <f>F19*J11/100</f>
        <v>513.4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190687.41899999999</v>
      </c>
      <c r="J20" s="24">
        <f>J21+J22+J23+J24+J25+J26+J27</f>
        <v>180203.4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97788.42</v>
      </c>
      <c r="J21" s="27">
        <f>F21*J11/100</f>
        <v>92412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19557.684000000001</v>
      </c>
      <c r="J22" s="27">
        <f>F22*J11/100</f>
        <v>18482.400000000001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5975.9589999999998</v>
      </c>
      <c r="J23" s="27">
        <f>F23*J11/100</f>
        <v>5647.4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2173.076</v>
      </c>
      <c r="J24" s="27">
        <f>F24*J11/100</f>
        <v>2053.6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8692.3040000000001</v>
      </c>
      <c r="J25" s="27">
        <f>F25*J11/100</f>
        <v>8214.4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40201.906000000003</v>
      </c>
      <c r="J26" s="27">
        <f>F26*J11/100</f>
        <v>37991.599999999999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16298.07</v>
      </c>
      <c r="J27" s="27">
        <f>F27*J11/100</f>
        <v>15402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266745.07900000003</v>
      </c>
      <c r="J28" s="24">
        <f>J29+J30+J31+J32+J33</f>
        <v>252079.4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174389.34900000002</v>
      </c>
      <c r="J29" s="27">
        <f>F29*J11/100</f>
        <v>164801.4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35312.485000000001</v>
      </c>
      <c r="J30" s="27">
        <f>F30*J11/100</f>
        <v>33371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27163.45</v>
      </c>
      <c r="J31" s="27">
        <f>F31*J11/100</f>
        <v>25670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29879.794999999998</v>
      </c>
      <c r="J33" s="24">
        <f>J34+J35+J36+J37+J38+J39</f>
        <v>28237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7605.7659999999996</v>
      </c>
      <c r="J35" s="27">
        <f>F35*J11/100</f>
        <v>7187.6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4889.4210000000003</v>
      </c>
      <c r="J37" s="27">
        <f>F37*J11/100</f>
        <v>4620.6000000000004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17384.608</v>
      </c>
      <c r="J39" s="27">
        <f>F39*J11/100</f>
        <v>16428.8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1629.8069999999998</v>
      </c>
      <c r="J40" s="24">
        <f>F40*J11/100</f>
        <v>1540.2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21730.76</v>
      </c>
      <c r="J41" s="24">
        <f>F41*J11/100</f>
        <v>20536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47264.402999999998</v>
      </c>
      <c r="J42" s="24">
        <f>F42*J11/100</f>
        <v>44665.8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6519.2279999999992</v>
      </c>
      <c r="J43" s="24">
        <f>F43*J11/100</f>
        <v>6160.8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1086.538</v>
      </c>
      <c r="J44" s="24">
        <f>F44*J11/100</f>
        <v>1026.8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146457</v>
      </c>
      <c r="J45" s="39">
        <f>J12</f>
        <v>164538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689726</v>
      </c>
      <c r="J46" s="32">
        <f>J15+J20+J28+J40+J41+J42+J43+J44+J45</f>
        <v>677938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-166348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J12-I12+I8</f>
        <v>25304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-141044</v>
      </c>
    </row>
    <row r="51" spans="2:12">
      <c r="L51" s="81">
        <f>J48+J49</f>
        <v>-141044</v>
      </c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87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15665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59223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467322</v>
      </c>
      <c r="J10" s="15">
        <f>J11+J12</f>
        <v>429969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309067</v>
      </c>
      <c r="J11" s="20">
        <v>291565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158255</v>
      </c>
      <c r="J12" s="20">
        <v>138404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94.337150197206427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4326.9380000000001</v>
      </c>
      <c r="J15" s="24">
        <f>J16+J17+J18+J19</f>
        <v>4081.9100000000003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2781.6030000000001</v>
      </c>
      <c r="J16" s="27">
        <f>F16*J11/100</f>
        <v>2624.085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618.13400000000001</v>
      </c>
      <c r="J17" s="27">
        <f>F17*J11/100</f>
        <v>583.13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618.13400000000001</v>
      </c>
      <c r="J18" s="27">
        <f>F18*J11/100</f>
        <v>583.13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309.06700000000001</v>
      </c>
      <c r="J19" s="27">
        <f>F19*J11/100</f>
        <v>291.565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108482.51699999998</v>
      </c>
      <c r="J20" s="24">
        <f>J21+J22+J23+J24+J25+J26+J27</f>
        <v>102339.31499999997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55632.06</v>
      </c>
      <c r="J21" s="27">
        <f>F21*J11/100</f>
        <v>52481.7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11126.412</v>
      </c>
      <c r="J22" s="27">
        <f>F22*J11/100</f>
        <v>10496.34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3399.7370000000001</v>
      </c>
      <c r="J23" s="27">
        <f>F23*J11/100</f>
        <v>3207.2150000000001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1236.268</v>
      </c>
      <c r="J24" s="27">
        <f>F24*J11/100</f>
        <v>1166.26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4945.0720000000001</v>
      </c>
      <c r="J25" s="27">
        <f>F25*J11/100</f>
        <v>4665.04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22870.958000000002</v>
      </c>
      <c r="J26" s="27">
        <f>F26*J11/100</f>
        <v>21575.81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9272.01</v>
      </c>
      <c r="J27" s="27">
        <f>F27*J11/100</f>
        <v>8746.9500000000007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151751.897</v>
      </c>
      <c r="J28" s="24">
        <f>J29+J30+J31+J32+J33</f>
        <v>143158.41500000001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99210.507000000012</v>
      </c>
      <c r="J29" s="27">
        <f>F29*J11/100</f>
        <v>93592.365000000005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20089.355</v>
      </c>
      <c r="J30" s="27">
        <f>F30*J11/100</f>
        <v>18951.724999999999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15453.35</v>
      </c>
      <c r="J31" s="27">
        <f>F31*J11/100</f>
        <v>14578.25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16998.685000000001</v>
      </c>
      <c r="J33" s="24">
        <f>J34+J35+J36+J37+J38+J39</f>
        <v>16036.075000000001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4326.9380000000001</v>
      </c>
      <c r="J35" s="27">
        <f>F35*J11/100</f>
        <v>4081.91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2781.6030000000001</v>
      </c>
      <c r="J37" s="27">
        <f>F37*J11/100</f>
        <v>2624.085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9890.1440000000002</v>
      </c>
      <c r="J39" s="27">
        <f>F39*J11/100</f>
        <v>9330.08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927.20099999999991</v>
      </c>
      <c r="J40" s="24">
        <f>F40*J11/100</f>
        <v>874.69500000000005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12362.68</v>
      </c>
      <c r="J41" s="24">
        <f>F41*J11/100</f>
        <v>11662.6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26888.828999999998</v>
      </c>
      <c r="J42" s="24">
        <f>F42*J11/100</f>
        <v>25366.154999999999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3708.8039999999996</v>
      </c>
      <c r="J43" s="24">
        <f>F43*J11/100</f>
        <v>3498.78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618.13400000000001</v>
      </c>
      <c r="J44" s="24">
        <f>F44*J11/100</f>
        <v>583.13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158255</v>
      </c>
      <c r="J45" s="39">
        <f>J12</f>
        <v>138404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467321.99999999994</v>
      </c>
      <c r="J46" s="32">
        <f>J15+J20+J28+J40+J41+J42+J43+J44+J45</f>
        <v>429969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-76725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-35516</v>
      </c>
    </row>
    <row r="50" spans="2:12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-112241</v>
      </c>
    </row>
    <row r="51" spans="2:12">
      <c r="L51" s="81">
        <f>J48+J49</f>
        <v>-112241</v>
      </c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86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16162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128349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376535</v>
      </c>
      <c r="J10" s="15">
        <f>J11+J12</f>
        <v>308281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331486</v>
      </c>
      <c r="J11" s="20">
        <v>279289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45049</v>
      </c>
      <c r="J12" s="20">
        <v>28992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84.253633637619686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4640.8040000000001</v>
      </c>
      <c r="J15" s="24">
        <f>J16+J17+J18+J19</f>
        <v>3910.0460000000003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2983.3740000000003</v>
      </c>
      <c r="J16" s="27">
        <f>F16*J11/100</f>
        <v>2513.6010000000001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662.97199999999998</v>
      </c>
      <c r="J17" s="27">
        <f>F17*J11/100</f>
        <v>558.57799999999997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662.97199999999998</v>
      </c>
      <c r="J18" s="27">
        <f>F18*J11/100</f>
        <v>558.57799999999997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331.48599999999999</v>
      </c>
      <c r="J19" s="27">
        <f>F19*J11/100</f>
        <v>279.28899999999999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116351.58600000002</v>
      </c>
      <c r="J20" s="24">
        <f>J21+J22+J23+J24+J25+J26+J27</f>
        <v>98030.438999999998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59667.48</v>
      </c>
      <c r="J21" s="27">
        <f>F21*J11/100</f>
        <v>50272.02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11933.496000000001</v>
      </c>
      <c r="J22" s="27">
        <f>F22*J11/100</f>
        <v>10054.404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3646.3460000000005</v>
      </c>
      <c r="J23" s="27">
        <f>F23*J11/100</f>
        <v>3072.1790000000001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1325.944</v>
      </c>
      <c r="J24" s="27">
        <f>F24*J11/100</f>
        <v>1117.1559999999999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5303.7759999999998</v>
      </c>
      <c r="J25" s="27">
        <f>F25*J11/100</f>
        <v>4468.6239999999998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24529.964</v>
      </c>
      <c r="J26" s="27">
        <f>F26*J11/100</f>
        <v>20667.386000000002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9944.58</v>
      </c>
      <c r="J27" s="27">
        <f>F27*J11/100</f>
        <v>8378.67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162759.62599999999</v>
      </c>
      <c r="J28" s="24">
        <f>J29+J30+J31+J32+J33</f>
        <v>137130.899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106407.00599999999</v>
      </c>
      <c r="J29" s="27">
        <f>F29*J11/100</f>
        <v>89651.769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21546.59</v>
      </c>
      <c r="J30" s="27">
        <f>F30*J11/100</f>
        <v>18153.785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16574.3</v>
      </c>
      <c r="J31" s="27">
        <f>F31*J11/100</f>
        <v>13964.45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18231.73</v>
      </c>
      <c r="J33" s="24">
        <f>J34+J35+J36+J37+J38+J39</f>
        <v>15360.895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4640.8040000000001</v>
      </c>
      <c r="J35" s="27">
        <f>F35*J11/100</f>
        <v>3910.0459999999998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2983.3740000000003</v>
      </c>
      <c r="J37" s="27">
        <f>F37*J11/100</f>
        <v>2513.6010000000001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10607.552</v>
      </c>
      <c r="J39" s="27">
        <f>F39*J11/100</f>
        <v>8937.2479999999996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994.45800000000008</v>
      </c>
      <c r="J40" s="24">
        <f>F40*J11/100</f>
        <v>837.86699999999996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13259.44</v>
      </c>
      <c r="J41" s="24">
        <f>F41*J11/100</f>
        <v>11171.56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28839.281999999996</v>
      </c>
      <c r="J42" s="24">
        <f>F42*J11/100</f>
        <v>24298.142999999996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3977.8320000000003</v>
      </c>
      <c r="J43" s="24">
        <f>F43*J11/100</f>
        <v>3351.4679999999998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662.97199999999998</v>
      </c>
      <c r="J44" s="24">
        <f>F44*J11/100</f>
        <v>558.57799999999997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45049</v>
      </c>
      <c r="J45" s="39">
        <f>J12</f>
        <v>28992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376535</v>
      </c>
      <c r="J46" s="32">
        <f>J15+J20+J28+J40+J41+J42+J43+J44+J45</f>
        <v>308281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-180546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-32219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-212765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85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160299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580644</v>
      </c>
      <c r="J10" s="15">
        <f>J11+J12</f>
        <v>558598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580644</v>
      </c>
      <c r="J11" s="20">
        <v>558598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96.203181295251483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8129.0160000000014</v>
      </c>
      <c r="J15" s="24">
        <f>J16+J17+J18+J19</f>
        <v>7820.3720000000003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5225.7960000000003</v>
      </c>
      <c r="J16" s="27">
        <f>F16*J11/100</f>
        <v>5027.3820000000005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1161.288</v>
      </c>
      <c r="J17" s="27">
        <f>F17*J11/100</f>
        <v>1117.1960000000001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1161.288</v>
      </c>
      <c r="J18" s="27">
        <f>F18*J11/100</f>
        <v>1117.1960000000001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580.64400000000001</v>
      </c>
      <c r="J19" s="27">
        <f>F19*J11/100</f>
        <v>558.59800000000007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203806.04399999999</v>
      </c>
      <c r="J20" s="24">
        <f>J21+J22+J23+J24+J25+J26+J27</f>
        <v>196067.89800000002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104515.92</v>
      </c>
      <c r="J21" s="27">
        <f>F21*J11/100</f>
        <v>100547.64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20903.184000000001</v>
      </c>
      <c r="J22" s="27">
        <f>F22*J11/100</f>
        <v>20109.528000000002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6387.0839999999998</v>
      </c>
      <c r="J23" s="27">
        <f>F23*J11/100</f>
        <v>6144.5780000000004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2322.576</v>
      </c>
      <c r="J24" s="27">
        <f>F24*J11/100</f>
        <v>2234.3920000000003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9290.3040000000001</v>
      </c>
      <c r="J25" s="27">
        <f>F25*J11/100</f>
        <v>8937.5680000000011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42967.656000000003</v>
      </c>
      <c r="J26" s="27">
        <f>F26*J11/100</f>
        <v>41336.252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17419.32</v>
      </c>
      <c r="J27" s="27">
        <f>F27*J11/100</f>
        <v>16757.939999999999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285096.20400000003</v>
      </c>
      <c r="J28" s="24">
        <f>J29+J30+J31+J32+J33</f>
        <v>274271.61800000002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186386.72400000002</v>
      </c>
      <c r="J29" s="27">
        <f>F29*J11/100</f>
        <v>179309.95800000001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37741.86</v>
      </c>
      <c r="J30" s="27">
        <f>F30*J11/100</f>
        <v>36308.870000000003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29032.2</v>
      </c>
      <c r="J31" s="27">
        <f>F31*J11/100</f>
        <v>27929.9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31935.42</v>
      </c>
      <c r="J33" s="24">
        <f>J34+J35+J36+J37+J38+J39</f>
        <v>30722.890000000003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8129.0159999999996</v>
      </c>
      <c r="J35" s="27">
        <f>F35*J11/100</f>
        <v>7820.3719999999994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5225.7960000000003</v>
      </c>
      <c r="J37" s="27">
        <f>F37*J11/100</f>
        <v>5027.3820000000005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18580.608</v>
      </c>
      <c r="J39" s="27">
        <f>F39*J11/100</f>
        <v>17875.136000000002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1741.9319999999998</v>
      </c>
      <c r="J40" s="24">
        <f>F40*J11/100</f>
        <v>1675.7939999999999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23225.759999999998</v>
      </c>
      <c r="J41" s="24">
        <f>F41*J11/100</f>
        <v>22343.919999999998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50516.027999999998</v>
      </c>
      <c r="J42" s="24">
        <f>F42*J11/100</f>
        <v>48598.025999999998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6967.7279999999992</v>
      </c>
      <c r="J43" s="24">
        <f>F43*J11/100</f>
        <v>6703.1759999999995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1161.288</v>
      </c>
      <c r="J44" s="24">
        <f>F44*J11/100</f>
        <v>1117.1960000000001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580644</v>
      </c>
      <c r="J46" s="32">
        <f>J15+J20+J28+J40+J41+J42+J43+J44+J45</f>
        <v>558598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-182345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-182345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84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3828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205669</v>
      </c>
      <c r="J10" s="15">
        <f>J11+J12</f>
        <v>196843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205669</v>
      </c>
      <c r="J11" s="20">
        <v>196843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95.708638637811234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2879.366</v>
      </c>
      <c r="J15" s="24">
        <f>J16+J17+J18+J19</f>
        <v>2755.8020000000001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1851.021</v>
      </c>
      <c r="J16" s="27">
        <f>F16*J11/100</f>
        <v>1771.5870000000002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411.33800000000002</v>
      </c>
      <c r="J17" s="27">
        <f>F17*J11/100</f>
        <v>393.68600000000004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411.33800000000002</v>
      </c>
      <c r="J18" s="27">
        <f>F18*J11/100</f>
        <v>393.68600000000004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205.66900000000001</v>
      </c>
      <c r="J19" s="27">
        <f>F19*J11/100</f>
        <v>196.84300000000002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72189.818999999989</v>
      </c>
      <c r="J20" s="24">
        <f>J21+J22+J23+J24+J25+J26+J27</f>
        <v>69091.892999999996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37020.42</v>
      </c>
      <c r="J21" s="27">
        <f>F21*J11/100</f>
        <v>35431.74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7404.0839999999998</v>
      </c>
      <c r="J22" s="27">
        <f>F22*J11/100</f>
        <v>7086.3480000000009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2262.3590000000004</v>
      </c>
      <c r="J23" s="27">
        <f>F23*J11/100</f>
        <v>2165.2730000000001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822.67600000000004</v>
      </c>
      <c r="J24" s="27">
        <f>F24*J11/100</f>
        <v>787.37200000000007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3290.7040000000002</v>
      </c>
      <c r="J25" s="27">
        <f>F25*J11/100</f>
        <v>3149.4880000000003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15219.506000000001</v>
      </c>
      <c r="J26" s="27">
        <f>F26*J11/100</f>
        <v>14566.382000000001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6170.07</v>
      </c>
      <c r="J27" s="27">
        <f>F27*J11/100</f>
        <v>5905.29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100983.47900000001</v>
      </c>
      <c r="J28" s="24">
        <f>J29+J30+J31+J32+J33</f>
        <v>96649.913000000015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66019.749000000011</v>
      </c>
      <c r="J29" s="27">
        <f>F29*J11/100</f>
        <v>63186.60300000001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13368.485000000001</v>
      </c>
      <c r="J30" s="27">
        <f>F30*J11/100</f>
        <v>12794.795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10283.450000000001</v>
      </c>
      <c r="J31" s="27">
        <f>F31*J11/100</f>
        <v>9842.15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11311.795</v>
      </c>
      <c r="J33" s="24">
        <f>J34+J35+J36+J37+J38+J39</f>
        <v>10826.365000000002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2879.366</v>
      </c>
      <c r="J35" s="27">
        <f>F35*J11/100</f>
        <v>2755.8019999999997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1851.021</v>
      </c>
      <c r="J37" s="27">
        <f>F37*J11/100</f>
        <v>1771.5870000000002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6581.4080000000004</v>
      </c>
      <c r="J39" s="27">
        <f>F39*J11/100</f>
        <v>6298.9760000000006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617.00699999999995</v>
      </c>
      <c r="J40" s="24">
        <f>F40*J11/100</f>
        <v>590.529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8226.76</v>
      </c>
      <c r="J41" s="24">
        <f>F41*J11/100</f>
        <v>7873.72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17893.202999999998</v>
      </c>
      <c r="J42" s="24">
        <f>F42*J11/100</f>
        <v>17125.341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2468.0279999999998</v>
      </c>
      <c r="J43" s="24">
        <f>F43*J11/100</f>
        <v>2362.116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411.33800000000002</v>
      </c>
      <c r="J44" s="24">
        <f>F44*J11/100</f>
        <v>393.68600000000004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205669</v>
      </c>
      <c r="J46" s="32">
        <f>J15+J20+J28+J40+J41+J42+J43+J44+J45</f>
        <v>196843.00000000003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-12654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-12654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83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284840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678164</v>
      </c>
      <c r="J10" s="15">
        <f>J11+J12</f>
        <v>614336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678164</v>
      </c>
      <c r="J11" s="20">
        <v>614336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90.588117328551803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9494.2960000000003</v>
      </c>
      <c r="J15" s="24">
        <f>J16+J17+J18+J19</f>
        <v>8600.7039999999997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6103.4759999999997</v>
      </c>
      <c r="J16" s="27">
        <f>F16*J11/100</f>
        <v>5529.0240000000003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1356.3280000000002</v>
      </c>
      <c r="J17" s="27">
        <f>F17*J11/100</f>
        <v>1228.672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1356.3280000000002</v>
      </c>
      <c r="J18" s="27">
        <f>F18*J11/100</f>
        <v>1228.672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678.1640000000001</v>
      </c>
      <c r="J19" s="27">
        <f>F19*J11/100</f>
        <v>614.33600000000001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238035.56400000001</v>
      </c>
      <c r="J20" s="24">
        <f>J21+J22+J23+J24+J25+J26+J27</f>
        <v>215631.93599999999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122069.52</v>
      </c>
      <c r="J21" s="27">
        <f>F21*J11/100</f>
        <v>110580.48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24413.903999999999</v>
      </c>
      <c r="J22" s="27">
        <f>F22*J11/100</f>
        <v>22116.096000000001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7459.8040000000001</v>
      </c>
      <c r="J23" s="27">
        <f>F23*J11/100</f>
        <v>6757.6960000000008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2712.6560000000004</v>
      </c>
      <c r="J24" s="27">
        <f>F24*J11/100</f>
        <v>2457.3440000000001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10850.624000000002</v>
      </c>
      <c r="J25" s="27">
        <f>F25*J11/100</f>
        <v>9829.3760000000002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50184.136000000006</v>
      </c>
      <c r="J26" s="27">
        <f>F26*J11/100</f>
        <v>45460.864000000001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20344.919999999998</v>
      </c>
      <c r="J27" s="27">
        <f>F27*J11/100</f>
        <v>18430.080000000002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332978.52400000003</v>
      </c>
      <c r="J28" s="24">
        <f>J29+J30+J31+J32+J33</f>
        <v>301638.97600000002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217690.64400000003</v>
      </c>
      <c r="J29" s="27">
        <f>F29*J11/100</f>
        <v>197201.85600000003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44080.66</v>
      </c>
      <c r="J30" s="27">
        <f>F30*J11/100</f>
        <v>39931.839999999997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33908.199999999997</v>
      </c>
      <c r="J31" s="27">
        <f>F31*J11/100</f>
        <v>30716.799999999999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37299.020000000004</v>
      </c>
      <c r="J33" s="24">
        <f>J34+J35+J36+J37+J38+J39</f>
        <v>33788.479999999996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9494.2960000000003</v>
      </c>
      <c r="J35" s="27">
        <f>F35*J11/100</f>
        <v>8600.7039999999997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6103.4759999999997</v>
      </c>
      <c r="J37" s="27">
        <f>F37*J11/100</f>
        <v>5529.0240000000003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21701.248000000003</v>
      </c>
      <c r="J39" s="27">
        <f>F39*J11/100</f>
        <v>19658.752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2034.4919999999997</v>
      </c>
      <c r="J40" s="24">
        <f>F40*J11/100</f>
        <v>1843.0079999999998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27126.560000000001</v>
      </c>
      <c r="J41" s="24">
        <f>F41*J11/100</f>
        <v>24573.439999999999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59000.267999999996</v>
      </c>
      <c r="J42" s="24">
        <f>F42*J11/100</f>
        <v>53447.231999999989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8137.9679999999989</v>
      </c>
      <c r="J43" s="24">
        <f>F43*J11/100</f>
        <v>7372.0319999999992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1356.3280000000002</v>
      </c>
      <c r="J44" s="24">
        <f>F44*J11/100</f>
        <v>1228.672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678164.00000000012</v>
      </c>
      <c r="J46" s="32">
        <f>J15+J20+J28+J40+J41+J42+J43+J44+J45</f>
        <v>614336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-348668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-348668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J17" sqref="J17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129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15824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45964</v>
      </c>
      <c r="J10" s="15">
        <f>J11+J12</f>
        <v>38949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45964</v>
      </c>
      <c r="J11" s="20">
        <v>38949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84.738055869811163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643.49600000000009</v>
      </c>
      <c r="J15" s="24">
        <f>J16+J17+J18+J19</f>
        <v>545.28599999999994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413.67599999999999</v>
      </c>
      <c r="J16" s="27">
        <f>F16*J11/100</f>
        <v>350.541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91.928000000000011</v>
      </c>
      <c r="J17" s="27">
        <f>F17*J11/100</f>
        <v>77.897999999999996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91.928000000000011</v>
      </c>
      <c r="J18" s="27">
        <f>F18*J11/100</f>
        <v>77.897999999999996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45.964000000000006</v>
      </c>
      <c r="J19" s="27">
        <f>F19*J11/100</f>
        <v>38.948999999999998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16133.364</v>
      </c>
      <c r="J20" s="24">
        <f>J21+J22+J23+J24+J25+J26+J27</f>
        <v>13671.099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8273.52</v>
      </c>
      <c r="J21" s="27">
        <f>F21*J11/100</f>
        <v>7010.82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1654.704</v>
      </c>
      <c r="J22" s="27">
        <f>F22*J11/100</f>
        <v>1402.164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505.60400000000004</v>
      </c>
      <c r="J23" s="27">
        <f>F23*J11/100</f>
        <v>428.43900000000002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183.85600000000002</v>
      </c>
      <c r="J24" s="27">
        <f>F24*J11/100</f>
        <v>155.79599999999999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735.42400000000009</v>
      </c>
      <c r="J25" s="27">
        <f>F25*J11/100</f>
        <v>623.18399999999997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3401.3360000000002</v>
      </c>
      <c r="J26" s="27">
        <f>F26*J11/100</f>
        <v>2882.2260000000006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1378.92</v>
      </c>
      <c r="J27" s="27">
        <f>F27*J11/100</f>
        <v>1168.47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22568.324000000001</v>
      </c>
      <c r="J28" s="24">
        <f>J29+J30+J31+J32+J33</f>
        <v>19123.958999999999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14754.444000000001</v>
      </c>
      <c r="J29" s="27">
        <f>F29*J11/100</f>
        <v>12502.629000000001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2987.66</v>
      </c>
      <c r="J30" s="27">
        <f>F30*J11/100</f>
        <v>2531.6849999999999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2298.1999999999998</v>
      </c>
      <c r="J31" s="27">
        <f>F31*J11/100</f>
        <v>1947.45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2528.0200000000004</v>
      </c>
      <c r="J33" s="24">
        <f>J34+J35+J36+J37+J38+J39</f>
        <v>2142.1949999999997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643.49599999999998</v>
      </c>
      <c r="J35" s="27">
        <f>F35*J11/100</f>
        <v>545.28599999999994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413.67599999999999</v>
      </c>
      <c r="J37" s="27">
        <f>F37*J11/100</f>
        <v>350.541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1470.8480000000002</v>
      </c>
      <c r="J39" s="27">
        <f>F39*J11/100</f>
        <v>1246.3679999999999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137.892</v>
      </c>
      <c r="J40" s="24">
        <f>F40*J11/100</f>
        <v>116.84699999999999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1838.56</v>
      </c>
      <c r="J41" s="24">
        <f>F41*J11/100</f>
        <v>1557.96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3998.8679999999999</v>
      </c>
      <c r="J42" s="24">
        <f>F42*J11/100</f>
        <v>3388.5630000000001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551.56799999999998</v>
      </c>
      <c r="J43" s="24">
        <f>F43*J11/100</f>
        <v>467.38799999999998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91.928000000000011</v>
      </c>
      <c r="J44" s="24">
        <f>F44*J11/100</f>
        <v>77.897999999999996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45964</v>
      </c>
      <c r="J46" s="32">
        <f>J15+J20+J28+J40+J41+J42+J43+J44+J45</f>
        <v>38949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-22839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-22839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B5:B6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82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164413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655657</v>
      </c>
      <c r="J10" s="15">
        <f>J11+J12</f>
        <v>612314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655657</v>
      </c>
      <c r="J11" s="20">
        <v>612314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93.389378897807845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9179.1980000000003</v>
      </c>
      <c r="J15" s="24">
        <f>J16+J17+J18+J19</f>
        <v>8572.3959999999988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5900.9130000000005</v>
      </c>
      <c r="J16" s="27">
        <f>F16*J11/100</f>
        <v>5510.826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1311.3139999999999</v>
      </c>
      <c r="J17" s="27">
        <f>F17*J11/100</f>
        <v>1224.6279999999999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1311.3139999999999</v>
      </c>
      <c r="J18" s="27">
        <f>F18*J11/100</f>
        <v>1224.6279999999999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655.65699999999993</v>
      </c>
      <c r="J19" s="27">
        <f>F19*J11/100</f>
        <v>612.31399999999996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230135.60699999999</v>
      </c>
      <c r="J20" s="24">
        <f>J21+J22+J23+J24+J25+J26+J27</f>
        <v>214922.21399999998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118018.26</v>
      </c>
      <c r="J21" s="27">
        <f>F21*J11/100</f>
        <v>110216.52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23603.652000000002</v>
      </c>
      <c r="J22" s="27">
        <f>F22*J11/100</f>
        <v>22043.304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7212.2270000000008</v>
      </c>
      <c r="J23" s="27">
        <f>F23*J11/100</f>
        <v>6735.4540000000006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2622.6279999999997</v>
      </c>
      <c r="J24" s="27">
        <f>F24*J11/100</f>
        <v>2449.2559999999999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10490.511999999999</v>
      </c>
      <c r="J25" s="27">
        <f>F25*J11/100</f>
        <v>9797.0239999999994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48518.617999999995</v>
      </c>
      <c r="J26" s="27">
        <f>F26*J11/100</f>
        <v>45311.236000000004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19669.71</v>
      </c>
      <c r="J27" s="27">
        <f>F27*J11/100</f>
        <v>18369.419999999998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321927.587</v>
      </c>
      <c r="J28" s="24">
        <f>J29+J30+J31+J32+J33</f>
        <v>300646.17400000006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210465.897</v>
      </c>
      <c r="J29" s="27">
        <f>F29*J11/100</f>
        <v>196552.79400000002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42617.705000000002</v>
      </c>
      <c r="J30" s="27">
        <f>F30*J11/100</f>
        <v>39800.410000000003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32782.85</v>
      </c>
      <c r="J31" s="27">
        <f>F31*J11/100</f>
        <v>30615.7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36061.134999999995</v>
      </c>
      <c r="J33" s="24">
        <f>J34+J35+J36+J37+J38+J39</f>
        <v>33677.270000000004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9179.1979999999985</v>
      </c>
      <c r="J35" s="27">
        <f>F35*J11/100</f>
        <v>8572.3960000000006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5900.9130000000005</v>
      </c>
      <c r="J37" s="27">
        <f>F37*J11/100</f>
        <v>5510.826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20981.023999999998</v>
      </c>
      <c r="J39" s="27">
        <f>F39*J11/100</f>
        <v>19594.047999999999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1966.971</v>
      </c>
      <c r="J40" s="24">
        <f>F40*J11/100</f>
        <v>1836.9419999999998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26226.28</v>
      </c>
      <c r="J41" s="24">
        <f>F41*J11/100</f>
        <v>24492.560000000001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57042.158999999992</v>
      </c>
      <c r="J42" s="24">
        <f>F42*J11/100</f>
        <v>53271.317999999999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7867.884</v>
      </c>
      <c r="J43" s="24">
        <f>F43*J11/100</f>
        <v>7347.7679999999991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1311.3139999999999</v>
      </c>
      <c r="J44" s="24">
        <f>F44*J11/100</f>
        <v>1224.6279999999999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655657</v>
      </c>
      <c r="J46" s="32">
        <f>J15+J20+J28+J40+J41+J42+J43+J44+J45</f>
        <v>612314.00000000012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-207756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-207756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81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24616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263789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732256</v>
      </c>
      <c r="J10" s="15">
        <f>J11+J12</f>
        <v>665751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689341</v>
      </c>
      <c r="J11" s="20">
        <v>648800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42915</v>
      </c>
      <c r="J12" s="20">
        <v>16951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94.118875853895247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9650.7740000000013</v>
      </c>
      <c r="J15" s="24">
        <f>J16+J17+J18+J19</f>
        <v>9083.1999999999989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6204.0690000000004</v>
      </c>
      <c r="J16" s="27">
        <f>F16*J11/100</f>
        <v>5839.2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1378.682</v>
      </c>
      <c r="J17" s="27">
        <f>F17*J11/100</f>
        <v>1297.5999999999999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1378.682</v>
      </c>
      <c r="J18" s="27">
        <f>F18*J11/100</f>
        <v>1297.5999999999999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689.34100000000001</v>
      </c>
      <c r="J19" s="27">
        <f>F19*J11/100</f>
        <v>648.79999999999995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241958.69100000002</v>
      </c>
      <c r="J20" s="24">
        <f>J21+J22+J23+J24+J25+J26+J27</f>
        <v>227728.8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124081.38</v>
      </c>
      <c r="J21" s="27">
        <f>F21*J11/100</f>
        <v>116784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24816.276000000002</v>
      </c>
      <c r="J22" s="27">
        <f>F22*J11/100</f>
        <v>23356.799999999999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7582.7510000000011</v>
      </c>
      <c r="J23" s="27">
        <f>F23*J11/100</f>
        <v>7136.8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2757.364</v>
      </c>
      <c r="J24" s="27">
        <f>F24*J11/100</f>
        <v>2595.1999999999998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11029.456</v>
      </c>
      <c r="J25" s="27">
        <f>F25*J11/100</f>
        <v>10380.799999999999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51011.234000000004</v>
      </c>
      <c r="J26" s="27">
        <f>F26*J11/100</f>
        <v>48011.199999999997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20680.23</v>
      </c>
      <c r="J27" s="27">
        <f>F27*J11/100</f>
        <v>19464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338466.43099999998</v>
      </c>
      <c r="J28" s="24">
        <f>J29+J30+J31+J32+J33</f>
        <v>318560.8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221278.46100000001</v>
      </c>
      <c r="J29" s="27">
        <f>F29*J11/100</f>
        <v>208264.8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44807.165000000001</v>
      </c>
      <c r="J30" s="27">
        <f>F30*J11/100</f>
        <v>42172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34467.050000000003</v>
      </c>
      <c r="J31" s="27">
        <f>F31*J11/100</f>
        <v>32440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37913.755000000005</v>
      </c>
      <c r="J33" s="24">
        <f>J34+J35+J36+J37+J38+J39</f>
        <v>35684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9650.7739999999994</v>
      </c>
      <c r="J35" s="27">
        <f>F35*J11/100</f>
        <v>9083.2000000000007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6204.0690000000004</v>
      </c>
      <c r="J37" s="27">
        <f>F37*J11/100</f>
        <v>5839.2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22058.912</v>
      </c>
      <c r="J39" s="27">
        <f>F39*J11/100</f>
        <v>20761.599999999999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2068.0229999999997</v>
      </c>
      <c r="J40" s="24">
        <f>F40*J11/100</f>
        <v>1946.4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27573.64</v>
      </c>
      <c r="J41" s="24">
        <f>F41*J11/100</f>
        <v>25952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59972.666999999994</v>
      </c>
      <c r="J42" s="24">
        <f>F42*J11/100</f>
        <v>56445.599999999999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8272.0919999999987</v>
      </c>
      <c r="J43" s="24">
        <f>F43*J11/100</f>
        <v>7785.6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1378.682</v>
      </c>
      <c r="J44" s="24">
        <f>F44*J11/100</f>
        <v>1297.5999999999999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42915</v>
      </c>
      <c r="J45" s="39">
        <f>J12</f>
        <v>16951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732256</v>
      </c>
      <c r="J46" s="32">
        <f>J15+J20+J28+J40+J41+J42+J43+J44+J45</f>
        <v>665751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-304330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-50580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-354910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80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60962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192237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743878</v>
      </c>
      <c r="J10" s="15">
        <f>J11+J12</f>
        <v>723726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652655</v>
      </c>
      <c r="J11" s="20">
        <v>641794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91223</v>
      </c>
      <c r="J12" s="20">
        <v>81932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98.335874236771332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9137.17</v>
      </c>
      <c r="J15" s="24">
        <f>J16+J17+J18+J19</f>
        <v>8985.116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5873.8950000000004</v>
      </c>
      <c r="J16" s="27">
        <f>F16*J11/100</f>
        <v>5776.1459999999997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1305.31</v>
      </c>
      <c r="J17" s="27">
        <f>F17*J11/100</f>
        <v>1283.588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1305.31</v>
      </c>
      <c r="J18" s="27">
        <f>F18*J11/100</f>
        <v>1283.588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652.65499999999997</v>
      </c>
      <c r="J19" s="27">
        <f>F19*J11/100</f>
        <v>641.79399999999998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229081.90499999997</v>
      </c>
      <c r="J20" s="24">
        <f>J21+J22+J23+J24+J25+J26+J27</f>
        <v>225269.69400000002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117477.9</v>
      </c>
      <c r="J21" s="27">
        <f>F21*J11/100</f>
        <v>115522.92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23495.58</v>
      </c>
      <c r="J22" s="27">
        <f>F22*J11/100</f>
        <v>23104.583999999999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7179.2049999999999</v>
      </c>
      <c r="J23" s="27">
        <f>F23*J11/100</f>
        <v>7059.7340000000004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2610.62</v>
      </c>
      <c r="J24" s="27">
        <f>F24*J11/100</f>
        <v>2567.1759999999999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10442.48</v>
      </c>
      <c r="J25" s="27">
        <f>F25*J11/100</f>
        <v>10268.704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48296.47</v>
      </c>
      <c r="J26" s="27">
        <f>F26*J11/100</f>
        <v>47492.756000000008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19579.650000000001</v>
      </c>
      <c r="J27" s="27">
        <f>F27*J11/100</f>
        <v>19253.82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320453.60500000004</v>
      </c>
      <c r="J28" s="24">
        <f>J29+J30+J31+J32+J33</f>
        <v>315120.85399999999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209502.255</v>
      </c>
      <c r="J29" s="27">
        <f>F29*J11/100</f>
        <v>206015.87400000001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42422.574999999997</v>
      </c>
      <c r="J30" s="27">
        <f>F30*J11/100</f>
        <v>41716.61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32632.75</v>
      </c>
      <c r="J31" s="27">
        <f>F31*J11/100</f>
        <v>32089.7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35896.025000000001</v>
      </c>
      <c r="J33" s="24">
        <f>J34+J35+J36+J37+J38+J39</f>
        <v>35298.67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9137.17</v>
      </c>
      <c r="J35" s="27">
        <f>F35*J11/100</f>
        <v>8985.116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5873.8950000000004</v>
      </c>
      <c r="J37" s="27">
        <f>F37*J11/100</f>
        <v>5776.1459999999997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20884.96</v>
      </c>
      <c r="J39" s="27">
        <f>F39*J11/100</f>
        <v>20537.407999999999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1957.9649999999999</v>
      </c>
      <c r="J40" s="24">
        <f>F40*J11/100</f>
        <v>1925.3819999999998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26106.2</v>
      </c>
      <c r="J41" s="24">
        <f>F41*J11/100</f>
        <v>25671.759999999998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56780.985000000001</v>
      </c>
      <c r="J42" s="24">
        <f>F42*J11/100</f>
        <v>55836.078000000001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7831.86</v>
      </c>
      <c r="J43" s="24">
        <f>F43*J11/100</f>
        <v>7701.5279999999993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1305.31</v>
      </c>
      <c r="J44" s="24">
        <f>F44*J11/100</f>
        <v>1283.588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91223</v>
      </c>
      <c r="J45" s="39">
        <f>J12</f>
        <v>81932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743878</v>
      </c>
      <c r="J46" s="32">
        <f>J15+J20+J28+J40+J41+J42+J43+J44+J45</f>
        <v>723726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-203098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-70253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-273351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79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189834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541589</v>
      </c>
      <c r="J10" s="15">
        <f>J11+J12</f>
        <v>501004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541589</v>
      </c>
      <c r="J11" s="20">
        <v>501004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92.50631013554559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7582.2460000000001</v>
      </c>
      <c r="J15" s="24">
        <f>J16+J17+J18+J19</f>
        <v>7014.0559999999996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4874.3010000000004</v>
      </c>
      <c r="J16" s="27">
        <f>F16*J11/100</f>
        <v>4509.0360000000001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1083.1780000000001</v>
      </c>
      <c r="J17" s="27">
        <f>F17*J11/100</f>
        <v>1002.008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1083.1780000000001</v>
      </c>
      <c r="J18" s="27">
        <f>F18*J11/100</f>
        <v>1002.008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541.58900000000006</v>
      </c>
      <c r="J19" s="27">
        <f>F19*J11/100</f>
        <v>501.00400000000002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190097.73900000003</v>
      </c>
      <c r="J20" s="24">
        <f>J21+J22+J23+J24+J25+J26+J27</f>
        <v>175852.40399999998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97486.02</v>
      </c>
      <c r="J21" s="27">
        <f>F21*J11/100</f>
        <v>90180.72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19497.204000000002</v>
      </c>
      <c r="J22" s="27">
        <f>F22*J11/100</f>
        <v>18036.144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5957.4790000000003</v>
      </c>
      <c r="J23" s="27">
        <f>F23*J11/100</f>
        <v>5511.0439999999999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2166.3560000000002</v>
      </c>
      <c r="J24" s="27">
        <f>F24*J11/100</f>
        <v>2004.0160000000001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8665.4240000000009</v>
      </c>
      <c r="J25" s="27">
        <f>F25*J11/100</f>
        <v>8016.0640000000003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40077.586000000003</v>
      </c>
      <c r="J26" s="27">
        <f>F26*J11/100</f>
        <v>37074.296000000002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16247.67</v>
      </c>
      <c r="J27" s="27">
        <f>F27*J11/100</f>
        <v>15030.12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265920.19900000002</v>
      </c>
      <c r="J28" s="24">
        <f>J29+J30+J31+J32+J33</f>
        <v>245992.96400000004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173850.06900000002</v>
      </c>
      <c r="J29" s="27">
        <f>F29*J11/100</f>
        <v>160822.28400000001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35203.285000000003</v>
      </c>
      <c r="J30" s="27">
        <f>F30*J11/100</f>
        <v>32565.26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27079.45</v>
      </c>
      <c r="J31" s="27">
        <f>F31*J11/100</f>
        <v>25050.2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29787.395000000004</v>
      </c>
      <c r="J33" s="24">
        <f>J34+J35+J36+J37+J38+J39</f>
        <v>27555.22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7582.2460000000001</v>
      </c>
      <c r="J35" s="27">
        <f>F35*J11/100</f>
        <v>7014.0559999999996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4874.3010000000004</v>
      </c>
      <c r="J37" s="27">
        <f>F37*J11/100</f>
        <v>4509.0360000000001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17330.848000000002</v>
      </c>
      <c r="J39" s="27">
        <f>F39*J11/100</f>
        <v>16032.128000000001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1624.7669999999998</v>
      </c>
      <c r="J40" s="24">
        <f>F40*J11/100</f>
        <v>1503.0119999999997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21663.56</v>
      </c>
      <c r="J41" s="24">
        <f>F41*J11/100</f>
        <v>20040.16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47118.242999999995</v>
      </c>
      <c r="J42" s="24">
        <f>F42*J11/100</f>
        <v>43587.347999999998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6499.0679999999993</v>
      </c>
      <c r="J43" s="24">
        <f>F43*J11/100</f>
        <v>6012.0479999999989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1083.1780000000001</v>
      </c>
      <c r="J44" s="24">
        <f>F44*J11/100</f>
        <v>1002.008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541589</v>
      </c>
      <c r="J46" s="32">
        <f>J15+J20+J28+J40+J41+J42+J43+J44+J45</f>
        <v>501003.99999999994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-230419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-230419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78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71779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231112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677835</v>
      </c>
      <c r="J10" s="15">
        <f>J11+J12</f>
        <v>686805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532367</v>
      </c>
      <c r="J11" s="20">
        <v>483227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145468</v>
      </c>
      <c r="J12" s="20">
        <v>203578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90.769525534077061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7453.1380000000008</v>
      </c>
      <c r="J15" s="24">
        <f>J16+J17+J18+J19</f>
        <v>6765.177999999999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4791.3029999999999</v>
      </c>
      <c r="J16" s="27">
        <f>F16*J11/100</f>
        <v>4349.0429999999997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1064.7340000000002</v>
      </c>
      <c r="J17" s="27">
        <f>F17*J11/100</f>
        <v>966.45400000000006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1064.7340000000002</v>
      </c>
      <c r="J18" s="27">
        <f>F18*J11/100</f>
        <v>966.45400000000006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532.36700000000008</v>
      </c>
      <c r="J19" s="27">
        <f>F19*J11/100</f>
        <v>483.22700000000003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186860.81699999998</v>
      </c>
      <c r="J20" s="24">
        <f>J21+J22+J23+J24+J25+J26+J27</f>
        <v>169612.677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95826.06</v>
      </c>
      <c r="J21" s="27">
        <f>F21*J11/100</f>
        <v>86980.86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19165.212</v>
      </c>
      <c r="J22" s="27">
        <f>F22*J11/100</f>
        <v>17396.171999999999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5856.0370000000003</v>
      </c>
      <c r="J23" s="27">
        <f>F23*J11/100</f>
        <v>5315.4970000000003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2129.4680000000003</v>
      </c>
      <c r="J24" s="27">
        <f>F24*J11/100</f>
        <v>1932.9080000000001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8517.8720000000012</v>
      </c>
      <c r="J25" s="27">
        <f>F25*J11/100</f>
        <v>7731.6320000000005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39395.158000000003</v>
      </c>
      <c r="J26" s="27">
        <f>F26*J11/100</f>
        <v>35758.798000000003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15971.01</v>
      </c>
      <c r="J27" s="27">
        <f>F27*J11/100</f>
        <v>14496.81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261392.19700000001</v>
      </c>
      <c r="J28" s="24">
        <f>J29+J30+J31+J32+J33</f>
        <v>237264.45699999999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170889.807</v>
      </c>
      <c r="J29" s="27">
        <f>F29*J11/100</f>
        <v>155115.867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34603.855000000003</v>
      </c>
      <c r="J30" s="27">
        <f>F30*J11/100</f>
        <v>31409.755000000001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26618.35</v>
      </c>
      <c r="J31" s="27">
        <f>F31*J11/100</f>
        <v>24161.35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29280.185000000001</v>
      </c>
      <c r="J33" s="24">
        <f>J34+J35+J36+J37+J38+J39</f>
        <v>26577.485000000001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7453.137999999999</v>
      </c>
      <c r="J35" s="27">
        <f>F35*J11/100</f>
        <v>6765.177999999999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4791.3029999999999</v>
      </c>
      <c r="J37" s="27">
        <f>F37*J11/100</f>
        <v>4349.0429999999997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17035.744000000002</v>
      </c>
      <c r="J39" s="27">
        <f>F39*J11/100</f>
        <v>15463.264000000001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1597.1010000000001</v>
      </c>
      <c r="J40" s="24">
        <f>F40*J11/100</f>
        <v>1449.681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21294.68</v>
      </c>
      <c r="J41" s="24">
        <f>F41*J11/100</f>
        <v>19329.080000000002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46315.928999999996</v>
      </c>
      <c r="J42" s="24">
        <f>F42*J11/100</f>
        <v>42040.748999999996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6388.4040000000005</v>
      </c>
      <c r="J43" s="24">
        <f>F43*J11/100</f>
        <v>5798.7240000000002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1064.7340000000002</v>
      </c>
      <c r="J44" s="24">
        <f>F44*J11/100</f>
        <v>966.45400000000006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145468</v>
      </c>
      <c r="J45" s="39">
        <f>J12</f>
        <v>203578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677835</v>
      </c>
      <c r="J46" s="32">
        <f>J15+J20+J28+J40+J41+J42+J43+J44+J45</f>
        <v>686805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-280252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-13669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-293921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77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88671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85366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700330</v>
      </c>
      <c r="J10" s="15">
        <f>J11+J12</f>
        <v>663077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541326</v>
      </c>
      <c r="J11" s="20">
        <v>523773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159004</v>
      </c>
      <c r="J12" s="20">
        <v>139304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96.75740681216125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7578.5640000000003</v>
      </c>
      <c r="J15" s="24">
        <f>J16+J17+J18+J19</f>
        <v>7332.822000000001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4871.9340000000002</v>
      </c>
      <c r="J16" s="27">
        <f>F16*J11/100</f>
        <v>4713.9570000000003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1082.652</v>
      </c>
      <c r="J17" s="27">
        <f>F17*J11/100</f>
        <v>1047.546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1082.652</v>
      </c>
      <c r="J18" s="27">
        <f>F18*J11/100</f>
        <v>1047.546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541.32600000000002</v>
      </c>
      <c r="J19" s="27">
        <f>F19*J11/100</f>
        <v>523.77300000000002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190005.42600000001</v>
      </c>
      <c r="J20" s="24">
        <f>J21+J22+J23+J24+J25+J26+J27</f>
        <v>183844.323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97438.68</v>
      </c>
      <c r="J21" s="27">
        <f>F21*J11/100</f>
        <v>94279.14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19487.736000000001</v>
      </c>
      <c r="J22" s="27">
        <f>F22*J11/100</f>
        <v>18855.828000000001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5954.5860000000011</v>
      </c>
      <c r="J23" s="27">
        <f>F23*J11/100</f>
        <v>5761.5030000000006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2165.3040000000001</v>
      </c>
      <c r="J24" s="27">
        <f>F24*J11/100</f>
        <v>2095.0920000000001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8661.2160000000003</v>
      </c>
      <c r="J25" s="27">
        <f>F25*J11/100</f>
        <v>8380.3680000000004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40058.124000000003</v>
      </c>
      <c r="J26" s="27">
        <f>F26*J11/100</f>
        <v>38759.202000000005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16239.78</v>
      </c>
      <c r="J27" s="27">
        <f>F27*J11/100</f>
        <v>15713.19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265791.06599999999</v>
      </c>
      <c r="J28" s="24">
        <f>J29+J30+J31+J32+J33</f>
        <v>257172.54300000001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173765.64600000001</v>
      </c>
      <c r="J29" s="27">
        <f>F29*J11/100</f>
        <v>168131.133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35186.19</v>
      </c>
      <c r="J30" s="27">
        <f>F30*J11/100</f>
        <v>34045.245000000003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27066.3</v>
      </c>
      <c r="J31" s="27">
        <f>F31*J11/100</f>
        <v>26188.65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29772.93</v>
      </c>
      <c r="J33" s="24">
        <f>J34+J35+J36+J37+J38+J39</f>
        <v>28807.514999999999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7578.5639999999994</v>
      </c>
      <c r="J35" s="27">
        <f>F35*J11/100</f>
        <v>7332.8219999999992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4871.9340000000002</v>
      </c>
      <c r="J37" s="27">
        <f>F37*J11/100</f>
        <v>4713.9570000000003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17322.432000000001</v>
      </c>
      <c r="J39" s="27">
        <f>F39*J11/100</f>
        <v>16760.736000000001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1623.9779999999998</v>
      </c>
      <c r="J40" s="24">
        <f>F40*J11/100</f>
        <v>1571.319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21653.040000000001</v>
      </c>
      <c r="J41" s="24">
        <f>F41*J11/100</f>
        <v>20950.919999999998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47095.361999999994</v>
      </c>
      <c r="J42" s="24">
        <f>F42*J11/100</f>
        <v>45568.250999999997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6495.9119999999994</v>
      </c>
      <c r="J43" s="24">
        <f>F43*J11/100</f>
        <v>6285.2759999999998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1082.652</v>
      </c>
      <c r="J44" s="24">
        <f>F44*J11/100</f>
        <v>1047.546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159004</v>
      </c>
      <c r="J45" s="39">
        <f>J12</f>
        <v>139304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700330</v>
      </c>
      <c r="J46" s="32">
        <f>J15+J20+J28+J40+J41+J42+J43+J44+J45</f>
        <v>663077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-102919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-108371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-211290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B3:L52"/>
  <sheetViews>
    <sheetView tabSelected="1" zoomScaleNormal="100" workbookViewId="0">
      <pane xSplit="2" ySplit="10" topLeftCell="F1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76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182463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465172</v>
      </c>
      <c r="J10" s="15">
        <f>J11+J12</f>
        <v>439858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465172</v>
      </c>
      <c r="J11" s="20">
        <v>439858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94.558141934596236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6512.4079999999994</v>
      </c>
      <c r="J15" s="24">
        <f>J16+J17+J18+J19</f>
        <v>6158.0120000000006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4186.5479999999998</v>
      </c>
      <c r="J16" s="27">
        <f>F16*J11/100</f>
        <v>3958.7220000000002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930.34400000000005</v>
      </c>
      <c r="J17" s="27">
        <f>F17*J11/100</f>
        <v>879.71600000000001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930.34400000000005</v>
      </c>
      <c r="J18" s="27">
        <f>F18*J11/100</f>
        <v>879.71600000000001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465.17200000000003</v>
      </c>
      <c r="J19" s="27">
        <f>F19*J11/100</f>
        <v>439.858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163275.372</v>
      </c>
      <c r="J20" s="24">
        <f>J21+J22+J23+J24+J25+J26+J27</f>
        <v>154390.158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83730.960000000006</v>
      </c>
      <c r="J21" s="27">
        <f>F21*J11/100</f>
        <v>79174.44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16746.191999999999</v>
      </c>
      <c r="J22" s="27">
        <f>F22*J11/100</f>
        <v>15834.888000000001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5116.8920000000007</v>
      </c>
      <c r="J23" s="27">
        <f>F23*J11/100</f>
        <v>4838.4380000000001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1860.6880000000001</v>
      </c>
      <c r="J24" s="27">
        <f>F24*J11/100</f>
        <v>1759.432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7442.7520000000004</v>
      </c>
      <c r="J25" s="27">
        <f>F25*J11/100</f>
        <v>7037.7280000000001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34422.728000000003</v>
      </c>
      <c r="J26" s="27">
        <f>F26*J11/100</f>
        <v>32549.492000000002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13955.16</v>
      </c>
      <c r="J27" s="27">
        <f>F27*J11/100</f>
        <v>13195.74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228399.45199999999</v>
      </c>
      <c r="J28" s="24">
        <f>J29+J30+J31+J32+J33</f>
        <v>215970.27799999999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149320.212</v>
      </c>
      <c r="J29" s="27">
        <f>F29*J11/100</f>
        <v>141194.41800000001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30236.18</v>
      </c>
      <c r="J30" s="27">
        <f>F30*J11/100</f>
        <v>28590.77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23258.6</v>
      </c>
      <c r="J31" s="27">
        <f>F31*J11/100</f>
        <v>21992.9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25584.46</v>
      </c>
      <c r="J33" s="24">
        <f>J34+J35+J36+J37+J38+J39</f>
        <v>24192.190000000002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6512.4079999999994</v>
      </c>
      <c r="J35" s="27">
        <f>F35*J11/100</f>
        <v>6158.0119999999997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4186.5479999999998</v>
      </c>
      <c r="J37" s="27">
        <f>F37*J11/100</f>
        <v>3958.7220000000002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14885.504000000001</v>
      </c>
      <c r="J39" s="27">
        <f>F39*J11/100</f>
        <v>14075.456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1395.5160000000001</v>
      </c>
      <c r="J40" s="24">
        <f>F40*J11/100</f>
        <v>1319.5739999999998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18606.88</v>
      </c>
      <c r="J41" s="24">
        <f>F41*J11/100</f>
        <v>17594.32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40469.963999999993</v>
      </c>
      <c r="J42" s="24">
        <f>F42*J11/100</f>
        <v>38267.645999999993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5582.0640000000003</v>
      </c>
      <c r="J43" s="24">
        <f>F43*J11/100</f>
        <v>5278.2959999999994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930.34400000000005</v>
      </c>
      <c r="J44" s="24">
        <f>F44*J11/100</f>
        <v>879.71600000000001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465171.99999999994</v>
      </c>
      <c r="J46" s="32">
        <f>J15+J20+J28+J40+J41+J42+J43+J44+J45</f>
        <v>439858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-207777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-207777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75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14000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182547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688280</v>
      </c>
      <c r="J10" s="15">
        <f>J11+J12</f>
        <v>635598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552680</v>
      </c>
      <c r="J11" s="20">
        <v>506998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135600</v>
      </c>
      <c r="J12" s="20">
        <v>128600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91.734457552290664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7737.5199999999995</v>
      </c>
      <c r="J15" s="24">
        <f>J16+J17+J18+J19</f>
        <v>7097.9719999999998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4974.12</v>
      </c>
      <c r="J16" s="27">
        <f>F16*J11/100</f>
        <v>4562.982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1105.3599999999999</v>
      </c>
      <c r="J17" s="27">
        <f>F17*J11/100</f>
        <v>1013.9960000000001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1105.3599999999999</v>
      </c>
      <c r="J18" s="27">
        <f>F18*J11/100</f>
        <v>1013.9960000000001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552.67999999999995</v>
      </c>
      <c r="J19" s="27">
        <f>F19*J11/100</f>
        <v>506.99800000000005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193990.68</v>
      </c>
      <c r="J20" s="24">
        <f>J21+J22+J23+J24+J25+J26+J27</f>
        <v>177956.29800000001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99482.4</v>
      </c>
      <c r="J21" s="27">
        <f>F21*J11/100</f>
        <v>91259.64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19896.48</v>
      </c>
      <c r="J22" s="27">
        <f>F22*J11/100</f>
        <v>18251.928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6079.48</v>
      </c>
      <c r="J23" s="27">
        <f>F23*J11/100</f>
        <v>5576.9780000000001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2210.7199999999998</v>
      </c>
      <c r="J24" s="27">
        <f>F24*J11/100</f>
        <v>2027.9920000000002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8842.8799999999992</v>
      </c>
      <c r="J25" s="27">
        <f>F25*J11/100</f>
        <v>8111.9680000000008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40898.32</v>
      </c>
      <c r="J26" s="27">
        <f>F26*J11/100</f>
        <v>37517.851999999999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16580.400000000001</v>
      </c>
      <c r="J27" s="27">
        <f>F27*J11/100</f>
        <v>15209.94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271365.88</v>
      </c>
      <c r="J28" s="24">
        <f>J29+J30+J31+J32+J33</f>
        <v>248936.01799999998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177410.28</v>
      </c>
      <c r="J29" s="27">
        <f>F29*J11/100</f>
        <v>162746.35800000001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35924.199999999997</v>
      </c>
      <c r="J30" s="27">
        <f>F30*J11/100</f>
        <v>32954.870000000003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27634</v>
      </c>
      <c r="J31" s="27">
        <f>F31*J11/100</f>
        <v>25349.9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30397.399999999998</v>
      </c>
      <c r="J33" s="24">
        <f>J34+J35+J36+J37+J38+J39</f>
        <v>27884.89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7737.52</v>
      </c>
      <c r="J35" s="27">
        <f>F35*J11/100</f>
        <v>7097.9719999999998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4974.12</v>
      </c>
      <c r="J37" s="27">
        <f>F37*J11/100</f>
        <v>4562.982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17685.759999999998</v>
      </c>
      <c r="J39" s="27">
        <f>F39*J11/100</f>
        <v>16223.936000000002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1658.04</v>
      </c>
      <c r="J40" s="24">
        <f>F40*J11/100</f>
        <v>1520.9939999999999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22107.200000000001</v>
      </c>
      <c r="J41" s="24">
        <f>F41*J11/100</f>
        <v>20279.919999999998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48083.16</v>
      </c>
      <c r="J42" s="24">
        <f>F42*J11/100</f>
        <v>44108.825999999994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6632.16</v>
      </c>
      <c r="J43" s="24">
        <f>F43*J11/100</f>
        <v>6083.9759999999997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1105.3599999999999</v>
      </c>
      <c r="J44" s="24">
        <f>F44*J11/100</f>
        <v>1013.9960000000001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135600</v>
      </c>
      <c r="J45" s="39">
        <f>J12</f>
        <v>128600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688280</v>
      </c>
      <c r="J46" s="32">
        <f>J15+J20+J28+J40+J41+J42+J43+J44+J45</f>
        <v>635598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-228229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-21000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-249229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41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937457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153419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952850</v>
      </c>
      <c r="J10" s="15">
        <f>J11+J12</f>
        <v>1008775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426943</v>
      </c>
      <c r="J11" s="20">
        <v>404676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525907</v>
      </c>
      <c r="J12" s="20">
        <v>604099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94.784549693987259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5977.2020000000011</v>
      </c>
      <c r="J15" s="24">
        <f>J16+J17+J18+J19</f>
        <v>5665.4640000000009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3842.4870000000001</v>
      </c>
      <c r="J16" s="27">
        <f>F16*J11/100</f>
        <v>3642.0840000000003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853.88600000000008</v>
      </c>
      <c r="J17" s="27">
        <f>F17*J11/100</f>
        <v>809.35200000000009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853.88600000000008</v>
      </c>
      <c r="J18" s="27">
        <f>F18*J11/100</f>
        <v>809.35200000000009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426.94300000000004</v>
      </c>
      <c r="J19" s="27">
        <f>F19*J11/100</f>
        <v>404.67600000000004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149856.99300000002</v>
      </c>
      <c r="J20" s="24">
        <f>J21+J22+J23+J24+J25+J26+J27</f>
        <v>142041.27600000001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76849.740000000005</v>
      </c>
      <c r="J21" s="27">
        <f>F21*J11/100</f>
        <v>72841.679999999993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15369.948</v>
      </c>
      <c r="J22" s="27">
        <f>F22*J11/100</f>
        <v>14568.336000000001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4696.3730000000005</v>
      </c>
      <c r="J23" s="27">
        <f>F23*J11/100</f>
        <v>4451.4360000000006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1707.7720000000002</v>
      </c>
      <c r="J24" s="27">
        <f>F24*J11/100</f>
        <v>1618.7040000000002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6831.0880000000006</v>
      </c>
      <c r="J25" s="27">
        <f>F25*J11/100</f>
        <v>6474.8160000000007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31593.782000000003</v>
      </c>
      <c r="J26" s="27">
        <f>F26*J11/100</f>
        <v>29946.024000000005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12808.29</v>
      </c>
      <c r="J27" s="27">
        <f>F27*J11/100</f>
        <v>12140.28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209629.01300000001</v>
      </c>
      <c r="J28" s="24">
        <f>J29+J30+J31+J32+J33</f>
        <v>198695.916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137048.70300000001</v>
      </c>
      <c r="J29" s="27">
        <f>F29*J11/100</f>
        <v>129900.99600000001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27751.294999999998</v>
      </c>
      <c r="J30" s="27">
        <f>F30*J11/100</f>
        <v>26303.94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21347.15</v>
      </c>
      <c r="J31" s="27">
        <f>F31*J11/100</f>
        <v>20233.8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23481.864999999998</v>
      </c>
      <c r="J33" s="24">
        <f>J34+J35+J36+J37+J38+J39</f>
        <v>22257.18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5977.2019999999993</v>
      </c>
      <c r="J35" s="27">
        <f>F35*J11/100</f>
        <v>5665.463999999999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3842.4870000000001</v>
      </c>
      <c r="J37" s="27">
        <f>F37*J11/100</f>
        <v>3642.0840000000003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13662.176000000001</v>
      </c>
      <c r="J39" s="27">
        <f>F39*J11/100</f>
        <v>12949.632000000001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1280.829</v>
      </c>
      <c r="J40" s="24">
        <f>F40*J11/100</f>
        <v>1214.0279999999998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17077.72</v>
      </c>
      <c r="J41" s="24">
        <f>F41*J11/100</f>
        <v>16187.04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37144.040999999997</v>
      </c>
      <c r="J42" s="24">
        <f>F42*J11/100</f>
        <v>35206.811999999998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5123.3159999999998</v>
      </c>
      <c r="J43" s="24">
        <f>F43*J11/100</f>
        <v>4856.1119999999992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853.88600000000008</v>
      </c>
      <c r="J44" s="24">
        <f>F44*J11/100</f>
        <v>809.35200000000009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525907</v>
      </c>
      <c r="J45" s="39">
        <f>J12</f>
        <v>604099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952850</v>
      </c>
      <c r="J46" s="32">
        <f>J15+J20+J28+J40+J41+J42+J43+J44+J45</f>
        <v>1008775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-175686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-859265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-1034951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47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9484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129008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561668</v>
      </c>
      <c r="J10" s="15">
        <f>J11+J12</f>
        <v>550050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534962</v>
      </c>
      <c r="J11" s="20">
        <v>541011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26706</v>
      </c>
      <c r="J12" s="20">
        <v>9039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101.1307345194612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7489.4679999999989</v>
      </c>
      <c r="J15" s="24">
        <f>J16+J17+J18+J19</f>
        <v>7574.1540000000005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4814.6579999999994</v>
      </c>
      <c r="J16" s="27">
        <f>F16*J11/100</f>
        <v>4869.0990000000002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1069.924</v>
      </c>
      <c r="J17" s="27">
        <f>F17*J11/100</f>
        <v>1082.0220000000002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1069.924</v>
      </c>
      <c r="J18" s="27">
        <f>F18*J11/100</f>
        <v>1082.0220000000002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534.96199999999999</v>
      </c>
      <c r="J19" s="27">
        <f>F19*J11/100</f>
        <v>541.01100000000008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187771.66200000001</v>
      </c>
      <c r="J20" s="24">
        <f>J21+J22+J23+J24+J25+J26+J27</f>
        <v>189894.86099999998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96293.16</v>
      </c>
      <c r="J21" s="27">
        <f>F21*J11/100</f>
        <v>97381.98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19258.631999999998</v>
      </c>
      <c r="J22" s="27">
        <f>F22*J11/100</f>
        <v>19476.396000000001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5884.5820000000003</v>
      </c>
      <c r="J23" s="27">
        <f>F23*J11/100</f>
        <v>5951.121000000001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2139.848</v>
      </c>
      <c r="J24" s="27">
        <f>F24*J11/100</f>
        <v>2164.0440000000003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8559.3919999999998</v>
      </c>
      <c r="J25" s="27">
        <f>F25*J11/100</f>
        <v>8656.1760000000013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39587.188000000002</v>
      </c>
      <c r="J26" s="27">
        <f>F26*J11/100</f>
        <v>40034.814000000006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16048.86</v>
      </c>
      <c r="J27" s="27">
        <f>F27*J11/100</f>
        <v>16230.33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262666.342</v>
      </c>
      <c r="J28" s="24">
        <f>J29+J30+J31+J32+J33</f>
        <v>265636.40100000001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171722.802</v>
      </c>
      <c r="J29" s="27">
        <f>F29*J11/100</f>
        <v>173664.53100000002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34772.53</v>
      </c>
      <c r="J30" s="27">
        <f>F30*J11/100</f>
        <v>35165.714999999997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26748.1</v>
      </c>
      <c r="J31" s="27">
        <f>F31*J11/100</f>
        <v>27050.55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29422.909999999996</v>
      </c>
      <c r="J33" s="24">
        <f>J34+J35+J36+J37+J38+J39</f>
        <v>29755.605000000003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7489.4679999999989</v>
      </c>
      <c r="J35" s="27">
        <f>F35*J11/100</f>
        <v>7574.1539999999986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4814.6579999999994</v>
      </c>
      <c r="J37" s="27">
        <f>F37*J11/100</f>
        <v>4869.0990000000002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17118.784</v>
      </c>
      <c r="J39" s="27">
        <f>F39*J11/100</f>
        <v>17312.352000000003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1604.886</v>
      </c>
      <c r="J40" s="24">
        <f>F40*J11/100</f>
        <v>1623.0329999999999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21398.48</v>
      </c>
      <c r="J41" s="24">
        <f>F41*J11/100</f>
        <v>21640.44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46541.693999999996</v>
      </c>
      <c r="J42" s="24">
        <f>F42*J11/100</f>
        <v>47067.956999999995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6419.5439999999999</v>
      </c>
      <c r="J43" s="24">
        <f>F43*J11/100</f>
        <v>6492.1319999999996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1069.924</v>
      </c>
      <c r="J44" s="24">
        <f>F44*J11/100</f>
        <v>1082.0220000000002</v>
      </c>
    </row>
    <row r="45" spans="2:10">
      <c r="B45" s="10" t="s">
        <v>38</v>
      </c>
      <c r="C45" s="22"/>
      <c r="D45" s="12"/>
      <c r="E45" s="12"/>
      <c r="F45" s="30"/>
      <c r="G45" s="39"/>
      <c r="H45" s="39"/>
      <c r="I45" s="39">
        <f>I12</f>
        <v>26706</v>
      </c>
      <c r="J45" s="39">
        <f>J12</f>
        <v>9039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561668</v>
      </c>
      <c r="J46" s="32">
        <f>J15+J20+J28+J40+J41+J42+J43+J44+J45</f>
        <v>550049.99999999988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-122959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-27151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-150110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I14" sqref="I13:J14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128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584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41689</v>
      </c>
      <c r="J10" s="15">
        <f>J11+J12</f>
        <v>41071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41689</v>
      </c>
      <c r="J11" s="20">
        <v>41071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98.517594569310845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583.64599999999996</v>
      </c>
      <c r="J15" s="24">
        <f>J16+J17+J18+J19</f>
        <v>574.99400000000003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375.20099999999996</v>
      </c>
      <c r="J16" s="27">
        <f>F16*J11/100</f>
        <v>369.63900000000001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83.378000000000014</v>
      </c>
      <c r="J17" s="27">
        <f>F17*J11/100</f>
        <v>82.14200000000001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83.378000000000014</v>
      </c>
      <c r="J18" s="27">
        <f>F18*J11/100</f>
        <v>82.14200000000001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41.689000000000007</v>
      </c>
      <c r="J19" s="27">
        <f>F19*J11/100</f>
        <v>41.071000000000005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14632.839</v>
      </c>
      <c r="J20" s="24">
        <f>J21+J22+J23+J24+J25+J26+J27</f>
        <v>14415.921000000002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7504.02</v>
      </c>
      <c r="J21" s="27">
        <f>F21*J11/100</f>
        <v>7392.78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1500.8039999999999</v>
      </c>
      <c r="J22" s="27">
        <f>F22*J11/100</f>
        <v>1478.556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458.57900000000001</v>
      </c>
      <c r="J23" s="27">
        <f>F23*J11/100</f>
        <v>451.78100000000006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166.75600000000003</v>
      </c>
      <c r="J24" s="27">
        <f>F24*J11/100</f>
        <v>164.28400000000002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667.02400000000011</v>
      </c>
      <c r="J25" s="27">
        <f>F25*J11/100</f>
        <v>657.13600000000008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3084.9860000000003</v>
      </c>
      <c r="J26" s="27">
        <f>F26*J11/100</f>
        <v>3039.2540000000004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1250.67</v>
      </c>
      <c r="J27" s="27">
        <f>F27*J11/100</f>
        <v>1232.1300000000001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20469.299000000003</v>
      </c>
      <c r="J28" s="24">
        <f>J29+J30+J31+J32+J33</f>
        <v>20165.861000000001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13382.169000000002</v>
      </c>
      <c r="J29" s="27">
        <f>F29*J11/100</f>
        <v>13183.791000000001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2709.7849999999999</v>
      </c>
      <c r="J30" s="27">
        <f>F30*J11/100</f>
        <v>2669.6149999999998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2084.4499999999998</v>
      </c>
      <c r="J31" s="27">
        <f>F31*J11/100</f>
        <v>2053.5500000000002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2292.8950000000004</v>
      </c>
      <c r="J33" s="24">
        <f>J34+J35+J36+J37+J38+J39</f>
        <v>2258.9050000000002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583.64599999999996</v>
      </c>
      <c r="J35" s="27">
        <f>F35*J11/100</f>
        <v>574.99399999999991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375.20099999999996</v>
      </c>
      <c r="J37" s="27">
        <f>F37*J11/100</f>
        <v>369.63900000000001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1334.0480000000002</v>
      </c>
      <c r="J39" s="27">
        <f>F39*J11/100</f>
        <v>1314.2720000000002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125.06699999999999</v>
      </c>
      <c r="J40" s="24">
        <f>F40*J11/100</f>
        <v>123.21299999999999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1667.56</v>
      </c>
      <c r="J41" s="24">
        <f>F41*J11/100</f>
        <v>1642.84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3626.9429999999998</v>
      </c>
      <c r="J42" s="24">
        <f>F42*J11/100</f>
        <v>3573.1769999999997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500.26799999999997</v>
      </c>
      <c r="J43" s="24">
        <f>F43*J11/100</f>
        <v>492.85199999999998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83.378000000000014</v>
      </c>
      <c r="J44" s="24">
        <f>F44*J11/100</f>
        <v>82.14200000000001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41688.999999999993</v>
      </c>
      <c r="J46" s="32">
        <f>J15+J20+J28+J40+J41+J42+J43+J44+J45</f>
        <v>41071.000000000007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-1202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-1202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B5:B6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50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254393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92888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741353</v>
      </c>
      <c r="J10" s="15">
        <f>J11+J12</f>
        <v>653384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482237</v>
      </c>
      <c r="J11" s="20">
        <v>460646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259116</v>
      </c>
      <c r="J12" s="20">
        <v>192738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95.522740892963427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6751.3180000000002</v>
      </c>
      <c r="J15" s="24">
        <f>J16+J17+J18+J19</f>
        <v>6449.0440000000008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4340.1329999999998</v>
      </c>
      <c r="J16" s="27">
        <f>F16*J11/100</f>
        <v>4145.8140000000003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964.47400000000005</v>
      </c>
      <c r="J17" s="27">
        <f>F17*J11/100</f>
        <v>921.29200000000014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964.47400000000005</v>
      </c>
      <c r="J18" s="27">
        <f>F18*J11/100</f>
        <v>921.29200000000014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482.23700000000002</v>
      </c>
      <c r="J19" s="27">
        <f>F19*J11/100</f>
        <v>460.64600000000007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169265.18700000003</v>
      </c>
      <c r="J20" s="24">
        <f>J21+J22+J23+J24+J25+J26+J27</f>
        <v>161686.74599999998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86802.66</v>
      </c>
      <c r="J21" s="27">
        <f>F21*J11/100</f>
        <v>82916.28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17360.531999999999</v>
      </c>
      <c r="J22" s="27">
        <f>F22*J11/100</f>
        <v>16583.256000000001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5304.6070000000009</v>
      </c>
      <c r="J23" s="27">
        <f>F23*J11/100</f>
        <v>5067.1060000000007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1928.9480000000001</v>
      </c>
      <c r="J24" s="27">
        <f>F24*J11/100</f>
        <v>1842.5840000000003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7715.7920000000004</v>
      </c>
      <c r="J25" s="27">
        <f>F25*J11/100</f>
        <v>7370.3360000000011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35685.538</v>
      </c>
      <c r="J26" s="27">
        <f>F26*J11/100</f>
        <v>34087.804000000004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14467.11</v>
      </c>
      <c r="J27" s="27">
        <f>F27*J11/100</f>
        <v>13819.38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236778.36700000003</v>
      </c>
      <c r="J28" s="24">
        <f>J29+J30+J31+J32+J33</f>
        <v>226177.18599999999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154798.07700000002</v>
      </c>
      <c r="J29" s="27">
        <f>F29*J11/100</f>
        <v>147867.36600000001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31345.404999999999</v>
      </c>
      <c r="J30" s="27">
        <f>F30*J11/100</f>
        <v>29941.99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24111.85</v>
      </c>
      <c r="J31" s="27">
        <f>F31*J11/100</f>
        <v>23032.3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26523.035</v>
      </c>
      <c r="J33" s="24">
        <f>J34+J35+J36+J37+J38+J39</f>
        <v>25335.530000000002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6751.3179999999993</v>
      </c>
      <c r="J35" s="27">
        <f>F35*J11/100</f>
        <v>6449.043999999999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4340.1329999999998</v>
      </c>
      <c r="J37" s="27">
        <f>F37*J11/100</f>
        <v>4145.8140000000003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15431.584000000001</v>
      </c>
      <c r="J39" s="27">
        <f>F39*J11/100</f>
        <v>14740.672000000002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1446.711</v>
      </c>
      <c r="J40" s="24">
        <f>F40*J11/100</f>
        <v>1381.9379999999999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19289.48</v>
      </c>
      <c r="J41" s="24">
        <f>F41*J11/100</f>
        <v>18425.84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41954.618999999992</v>
      </c>
      <c r="J42" s="24">
        <f>F42*J11/100</f>
        <v>40076.201999999997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5786.8440000000001</v>
      </c>
      <c r="J43" s="24">
        <f>F43*J11/100</f>
        <v>5527.7519999999995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964.47400000000005</v>
      </c>
      <c r="J44" s="24">
        <f>F44*J11/100</f>
        <v>921.29200000000014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259116</v>
      </c>
      <c r="J45" s="39">
        <f>J12</f>
        <v>192738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741353</v>
      </c>
      <c r="J46" s="32">
        <f>J15+J20+J28+J40+J41+J42+J43+J44+J45</f>
        <v>653384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-114479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-320771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-435250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51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13786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144293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557736</v>
      </c>
      <c r="J10" s="15">
        <f>J11+J12</f>
        <v>530409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501162</v>
      </c>
      <c r="J11" s="20">
        <v>473835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56574</v>
      </c>
      <c r="J12" s="20">
        <v>56574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94.547272139547687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7016.268</v>
      </c>
      <c r="J15" s="24">
        <f>J16+J17+J18+J19</f>
        <v>6633.6900000000005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4510.4579999999996</v>
      </c>
      <c r="J16" s="27">
        <f>F16*J11/100</f>
        <v>4264.5150000000003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1002.3240000000001</v>
      </c>
      <c r="J17" s="27">
        <f>F17*J11/100</f>
        <v>947.67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1002.3240000000001</v>
      </c>
      <c r="J18" s="27">
        <f>F18*J11/100</f>
        <v>947.67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501.16200000000003</v>
      </c>
      <c r="J19" s="27">
        <f>F19*J11/100</f>
        <v>473.83499999999998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175907.86200000002</v>
      </c>
      <c r="J20" s="24">
        <f>J21+J22+J23+J24+J25+J26+J27</f>
        <v>166316.08499999999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90209.16</v>
      </c>
      <c r="J21" s="27">
        <f>F21*J11/100</f>
        <v>85290.3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18041.831999999999</v>
      </c>
      <c r="J22" s="27">
        <f>F22*J11/100</f>
        <v>17058.060000000001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5512.7820000000011</v>
      </c>
      <c r="J23" s="27">
        <f>F23*J11/100</f>
        <v>5212.1850000000004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2004.6480000000001</v>
      </c>
      <c r="J24" s="27">
        <f>F24*J11/100</f>
        <v>1895.34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8018.5920000000006</v>
      </c>
      <c r="J25" s="27">
        <f>F25*J11/100</f>
        <v>7581.36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37085.988000000005</v>
      </c>
      <c r="J26" s="27">
        <f>F26*J11/100</f>
        <v>35063.79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15034.86</v>
      </c>
      <c r="J27" s="27">
        <f>F27*J11/100</f>
        <v>14215.05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246070.54200000002</v>
      </c>
      <c r="J28" s="24">
        <f>J29+J30+J31+J32+J33</f>
        <v>232652.98499999999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160873.00200000001</v>
      </c>
      <c r="J29" s="27">
        <f>F29*J11/100</f>
        <v>152101.035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32575.53</v>
      </c>
      <c r="J30" s="27">
        <f>F30*J11/100</f>
        <v>30799.275000000001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25058.1</v>
      </c>
      <c r="J31" s="27">
        <f>F31*J11/100</f>
        <v>23691.75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27563.91</v>
      </c>
      <c r="J33" s="24">
        <f>J34+J35+J36+J37+J38+J39</f>
        <v>26060.924999999999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7016.2679999999991</v>
      </c>
      <c r="J35" s="27">
        <f>F35*J11/100</f>
        <v>6633.69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4510.4579999999996</v>
      </c>
      <c r="J37" s="27">
        <f>F37*J11/100</f>
        <v>4264.5150000000003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16037.184000000001</v>
      </c>
      <c r="J39" s="27">
        <f>F39*J11/100</f>
        <v>15162.72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1503.4860000000001</v>
      </c>
      <c r="J40" s="24">
        <f>F40*J11/100</f>
        <v>1421.5050000000001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20046.48</v>
      </c>
      <c r="J41" s="24">
        <f>F41*J11/100</f>
        <v>18953.400000000001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43601.093999999997</v>
      </c>
      <c r="J42" s="24">
        <f>F42*J11/100</f>
        <v>41223.644999999997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6013.9440000000004</v>
      </c>
      <c r="J43" s="24">
        <f>F43*J11/100</f>
        <v>5686.02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1002.3240000000001</v>
      </c>
      <c r="J44" s="24">
        <f>F44*J11/100</f>
        <v>947.67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56574</v>
      </c>
      <c r="J45" s="39">
        <f>J12</f>
        <v>56574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557736</v>
      </c>
      <c r="J46" s="32">
        <f>J15+J20+J28+J40+J41+J42+J43+J44+J45</f>
        <v>530409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-171620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-13786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-185406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53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160080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113020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607627</v>
      </c>
      <c r="J10" s="15">
        <f>J11+J12</f>
        <v>521707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505669</v>
      </c>
      <c r="J11" s="20">
        <v>481817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101958</v>
      </c>
      <c r="J12" s="20">
        <v>39890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95.283080434038865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7079.366</v>
      </c>
      <c r="J15" s="24">
        <f>J16+J17+J18+J19</f>
        <v>6745.4380000000001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4551.0210000000006</v>
      </c>
      <c r="J16" s="27">
        <f>F16*J11/100</f>
        <v>4336.3530000000001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1011.3380000000001</v>
      </c>
      <c r="J17" s="27">
        <f>F17*J11/100</f>
        <v>963.63400000000013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1011.3380000000001</v>
      </c>
      <c r="J18" s="27">
        <f>F18*J11/100</f>
        <v>963.63400000000013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505.66900000000004</v>
      </c>
      <c r="J19" s="27">
        <f>F19*J11/100</f>
        <v>481.81700000000006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177489.81900000002</v>
      </c>
      <c r="J20" s="24">
        <f>J21+J22+J23+J24+J25+J26+J27</f>
        <v>169117.76700000002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91020.42</v>
      </c>
      <c r="J21" s="27">
        <f>F21*J11/100</f>
        <v>86727.06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18204.084000000003</v>
      </c>
      <c r="J22" s="27">
        <f>F22*J11/100</f>
        <v>17345.412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5562.3590000000004</v>
      </c>
      <c r="J23" s="27">
        <f>F23*J11/100</f>
        <v>5299.987000000001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2022.6760000000002</v>
      </c>
      <c r="J24" s="27">
        <f>F24*J11/100</f>
        <v>1927.2680000000003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8090.7040000000006</v>
      </c>
      <c r="J25" s="27">
        <f>F25*J11/100</f>
        <v>7709.072000000001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37419.506000000001</v>
      </c>
      <c r="J26" s="27">
        <f>F26*J11/100</f>
        <v>35654.458000000006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15170.07</v>
      </c>
      <c r="J27" s="27">
        <f>F27*J11/100</f>
        <v>14454.51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248283.47900000002</v>
      </c>
      <c r="J28" s="24">
        <f>J29+J30+J31+J32+J33</f>
        <v>236572.14700000003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162319.74900000001</v>
      </c>
      <c r="J29" s="27">
        <f>F29*J11/100</f>
        <v>154663.25700000001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32868.485000000001</v>
      </c>
      <c r="J30" s="27">
        <f>F30*J11/100</f>
        <v>31318.105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25283.45</v>
      </c>
      <c r="J31" s="27">
        <f>F31*J11/100</f>
        <v>24090.85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27811.795000000002</v>
      </c>
      <c r="J33" s="24">
        <f>J34+J35+J36+J37+J38+J39</f>
        <v>26499.935000000001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7079.366</v>
      </c>
      <c r="J35" s="27">
        <f>F35*J11/100</f>
        <v>6745.4379999999992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4551.0210000000006</v>
      </c>
      <c r="J37" s="27">
        <f>F37*J11/100</f>
        <v>4336.3530000000001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16181.408000000001</v>
      </c>
      <c r="J39" s="27">
        <f>F39*J11/100</f>
        <v>15418.144000000002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1517.0069999999998</v>
      </c>
      <c r="J40" s="24">
        <f>F40*J11/100</f>
        <v>1445.451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20226.759999999998</v>
      </c>
      <c r="J41" s="24">
        <f>F41*J11/100</f>
        <v>19272.68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43993.203000000001</v>
      </c>
      <c r="J42" s="24">
        <f>F42*J11/100</f>
        <v>41918.078999999998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6068.0279999999993</v>
      </c>
      <c r="J43" s="24">
        <f>F43*J11/100</f>
        <v>5781.8040000000001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1011.3380000000001</v>
      </c>
      <c r="J44" s="24">
        <f>F44*J11/100</f>
        <v>963.63400000000013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101958</v>
      </c>
      <c r="J45" s="39">
        <f>J12</f>
        <v>39890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607627</v>
      </c>
      <c r="J46" s="32">
        <f>J15+J20+J28+J40+J41+J42+J43+J44+J45</f>
        <v>521707.00000000006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-136872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-222148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-359020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54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/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189261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642730</v>
      </c>
      <c r="J10" s="15">
        <f>J11+J12</f>
        <v>580962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642730</v>
      </c>
      <c r="J11" s="20">
        <v>580962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/>
      <c r="J12" s="20"/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90.389743749319308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8998.2199999999993</v>
      </c>
      <c r="J15" s="24">
        <f>J16+J17+J18+J19</f>
        <v>8133.4679999999989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5784.57</v>
      </c>
      <c r="J16" s="27">
        <f>F16*J11/100</f>
        <v>5228.6579999999994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1285.46</v>
      </c>
      <c r="J17" s="27">
        <f>F17*J11/100</f>
        <v>1161.924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1285.46</v>
      </c>
      <c r="J18" s="27">
        <f>F18*J11/100</f>
        <v>1161.924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642.73</v>
      </c>
      <c r="J19" s="27">
        <f>F19*J11/100</f>
        <v>580.96199999999999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225598.22999999998</v>
      </c>
      <c r="J20" s="24">
        <f>J21+J22+J23+J24+J25+J26+J27</f>
        <v>203917.66200000001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115691.4</v>
      </c>
      <c r="J21" s="27">
        <f>F21*J11/100</f>
        <v>104573.16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23138.28</v>
      </c>
      <c r="J22" s="27">
        <f>F22*J11/100</f>
        <v>20914.631999999998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7070.03</v>
      </c>
      <c r="J23" s="27">
        <f>F23*J11/100</f>
        <v>6390.5820000000003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2570.92</v>
      </c>
      <c r="J24" s="27">
        <f>F24*J11/100</f>
        <v>2323.848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10283.68</v>
      </c>
      <c r="J25" s="27">
        <f>F25*J11/100</f>
        <v>9295.3919999999998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47562.02</v>
      </c>
      <c r="J26" s="27">
        <f>F26*J11/100</f>
        <v>42991.187999999995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19281.900000000001</v>
      </c>
      <c r="J27" s="27">
        <f>F27*J11/100</f>
        <v>17428.86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315580.43</v>
      </c>
      <c r="J28" s="24">
        <f>J29+J30+J31+J32+J33</f>
        <v>285252.342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206316.33</v>
      </c>
      <c r="J29" s="27">
        <f>F29*J11/100</f>
        <v>186488.802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41777.449999999997</v>
      </c>
      <c r="J30" s="27">
        <f>F30*J11/100</f>
        <v>37762.53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32136.5</v>
      </c>
      <c r="J31" s="27">
        <f>F31*J11/100</f>
        <v>29048.1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35350.15</v>
      </c>
      <c r="J33" s="24">
        <f>J34+J35+J36+J37+J38+J39</f>
        <v>31952.909999999996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8998.2199999999993</v>
      </c>
      <c r="J35" s="27">
        <f>F35*J11/100</f>
        <v>8133.4679999999989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5784.57</v>
      </c>
      <c r="J37" s="27">
        <f>F37*J11/100</f>
        <v>5228.6579999999994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20567.36</v>
      </c>
      <c r="J39" s="27">
        <f>F39*J11/100</f>
        <v>18590.784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1928.19</v>
      </c>
      <c r="J40" s="24">
        <f>F40*J11/100</f>
        <v>1742.886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25709.200000000001</v>
      </c>
      <c r="J41" s="24">
        <f>F41*J11/100</f>
        <v>23238.48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55917.51</v>
      </c>
      <c r="J42" s="24">
        <f>F42*J11/100</f>
        <v>50543.693999999996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7712.76</v>
      </c>
      <c r="J43" s="24">
        <f>F43*J11/100</f>
        <v>6971.5439999999999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1285.46</v>
      </c>
      <c r="J44" s="24">
        <f>F44*J11/100</f>
        <v>1161.924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642729.99999999988</v>
      </c>
      <c r="J46" s="32">
        <f>J15+J20+J28+J40+J41+J42+J43+J44+J45</f>
        <v>580962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-251029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-251029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1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3488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269957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908084</v>
      </c>
      <c r="J10" s="15">
        <f>J11+J12</f>
        <v>845151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767346</v>
      </c>
      <c r="J11" s="20">
        <v>734560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140738</v>
      </c>
      <c r="J12" s="20">
        <v>110591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95.727351155801941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10742.843999999999</v>
      </c>
      <c r="J15" s="24">
        <f>J16+J17+J18+J19</f>
        <v>10283.839999999998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6906.1140000000005</v>
      </c>
      <c r="J16" s="27">
        <f>F16*J11/100</f>
        <v>6611.04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1534.692</v>
      </c>
      <c r="J17" s="27">
        <f>F17*J11/100</f>
        <v>1469.12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1534.692</v>
      </c>
      <c r="J18" s="27">
        <f>F18*J11/100</f>
        <v>1469.12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767.346</v>
      </c>
      <c r="J19" s="27">
        <f>F19*J11/100</f>
        <v>734.56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269338.446</v>
      </c>
      <c r="J20" s="24">
        <f>J21+J22+J23+J24+J25+J26+J27</f>
        <v>257830.55999999997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138122.28</v>
      </c>
      <c r="J21" s="27">
        <f>F21*J11/100</f>
        <v>132220.79999999999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27624.456000000002</v>
      </c>
      <c r="J22" s="27">
        <f>F22*J11/100</f>
        <v>26444.16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8440.8060000000005</v>
      </c>
      <c r="J23" s="27">
        <f>F23*J11/100</f>
        <v>8080.1600000000008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3069.384</v>
      </c>
      <c r="J24" s="27">
        <f>F24*J11/100</f>
        <v>2938.24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12277.536</v>
      </c>
      <c r="J25" s="27">
        <f>F25*J11/100</f>
        <v>11752.96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56783.604000000007</v>
      </c>
      <c r="J26" s="27">
        <f>F26*J11/100</f>
        <v>54357.440000000002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23020.38</v>
      </c>
      <c r="J27" s="27">
        <f>F27*J11/100</f>
        <v>22036.799999999999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376766.88600000006</v>
      </c>
      <c r="J28" s="24">
        <f>J29+J30+J31+J32+J33</f>
        <v>360668.96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246318.06600000002</v>
      </c>
      <c r="J29" s="27">
        <f>F29*J11/100</f>
        <v>235793.76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49877.49</v>
      </c>
      <c r="J30" s="27">
        <f>F30*J11/100</f>
        <v>47746.400000000001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38367.300000000003</v>
      </c>
      <c r="J31" s="27">
        <f>F31*J11/100</f>
        <v>36728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42204.03</v>
      </c>
      <c r="J33" s="24">
        <f>J34+J35+J36+J37+J38+J39</f>
        <v>40400.799999999996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10742.843999999999</v>
      </c>
      <c r="J35" s="27">
        <f>F35*J11/100</f>
        <v>10283.839999999998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6906.1140000000005</v>
      </c>
      <c r="J37" s="27">
        <f>F37*J11/100</f>
        <v>6611.04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24555.072</v>
      </c>
      <c r="J39" s="27">
        <f>F39*J11/100</f>
        <v>23505.919999999998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2302.038</v>
      </c>
      <c r="J40" s="24">
        <f>F40*J11/100</f>
        <v>2203.6799999999998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30693.84</v>
      </c>
      <c r="J41" s="24">
        <f>F41*J11/100</f>
        <v>29382.400000000001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66759.101999999999</v>
      </c>
      <c r="J42" s="24">
        <f>F42*J11/100</f>
        <v>63906.719999999994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9208.152</v>
      </c>
      <c r="J43" s="24">
        <f>F43*J11/100</f>
        <v>8814.7199999999993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1534.692</v>
      </c>
      <c r="J44" s="24">
        <f>F44*J11/100</f>
        <v>1469.12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140738</v>
      </c>
      <c r="J45" s="39">
        <f>J12</f>
        <v>110591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908083.99999999988</v>
      </c>
      <c r="J46" s="32">
        <f>J15+J20+J28+J40+J41+J42+J43+J44+J45</f>
        <v>845151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-302743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-33635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-336378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56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6197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443309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710804</v>
      </c>
      <c r="J10" s="15">
        <f>J11+J12</f>
        <v>716446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542903</v>
      </c>
      <c r="J11" s="20">
        <v>555559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167901</v>
      </c>
      <c r="J12" s="20">
        <v>160887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102.33117149840763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7600.6420000000016</v>
      </c>
      <c r="J15" s="24">
        <f>J16+J17+J18+J19</f>
        <v>7777.826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4886.1270000000004</v>
      </c>
      <c r="J16" s="27">
        <f>F16*J11/100</f>
        <v>5000.0309999999999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1085.806</v>
      </c>
      <c r="J17" s="27">
        <f>F17*J11/100</f>
        <v>1111.1179999999999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1085.806</v>
      </c>
      <c r="J18" s="27">
        <f>F18*J11/100</f>
        <v>1111.1179999999999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542.90300000000002</v>
      </c>
      <c r="J19" s="27">
        <f>F19*J11/100</f>
        <v>555.55899999999997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190558.95300000001</v>
      </c>
      <c r="J20" s="24">
        <f>J21+J22+J23+J24+J25+J26+J27</f>
        <v>195001.209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97722.54</v>
      </c>
      <c r="J21" s="27">
        <f>F21*J11/100</f>
        <v>100000.62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19544.508000000002</v>
      </c>
      <c r="J22" s="27">
        <f>F22*J11/100</f>
        <v>20000.124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5971.9330000000009</v>
      </c>
      <c r="J23" s="27">
        <f>F23*J11/100</f>
        <v>6111.1490000000003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2171.6120000000001</v>
      </c>
      <c r="J24" s="27">
        <f>F24*J11/100</f>
        <v>2222.2359999999999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8686.4480000000003</v>
      </c>
      <c r="J25" s="27">
        <f>F25*J11/100</f>
        <v>8888.9439999999995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40174.822</v>
      </c>
      <c r="J26" s="27">
        <f>F26*J11/100</f>
        <v>41111.366000000002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16287.09</v>
      </c>
      <c r="J27" s="27">
        <f>F27*J11/100</f>
        <v>16666.77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266565.37300000002</v>
      </c>
      <c r="J28" s="24">
        <f>J29+J30+J31+J32+J33</f>
        <v>272779.46900000004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174271.86300000001</v>
      </c>
      <c r="J29" s="27">
        <f>F29*J11/100</f>
        <v>178334.43900000001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35288.695</v>
      </c>
      <c r="J30" s="27">
        <f>F30*J11/100</f>
        <v>36111.334999999999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27145.15</v>
      </c>
      <c r="J31" s="27">
        <f>F31*J11/100</f>
        <v>27777.95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29859.665000000001</v>
      </c>
      <c r="J33" s="24">
        <f>J34+J35+J36+J37+J38+J39</f>
        <v>30555.744999999999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7600.6419999999998</v>
      </c>
      <c r="J35" s="27">
        <f>F35*J11/100</f>
        <v>7777.826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4886.1270000000004</v>
      </c>
      <c r="J37" s="27">
        <f>F37*J11/100</f>
        <v>5000.0309999999999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17372.896000000001</v>
      </c>
      <c r="J39" s="27">
        <f>F39*J11/100</f>
        <v>17777.887999999999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1628.7089999999998</v>
      </c>
      <c r="J40" s="24">
        <f>F40*J11/100</f>
        <v>1666.6769999999999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21716.12</v>
      </c>
      <c r="J41" s="24">
        <f>F41*J11/100</f>
        <v>22222.36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47232.560999999994</v>
      </c>
      <c r="J42" s="24">
        <f>F42*J11/100</f>
        <v>48333.633000000002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6514.8359999999993</v>
      </c>
      <c r="J43" s="24">
        <f>F43*J11/100</f>
        <v>6666.7079999999996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1085.806</v>
      </c>
      <c r="J44" s="24">
        <f>F44*J11/100</f>
        <v>1111.1179999999999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167901</v>
      </c>
      <c r="J45" s="39">
        <f>J12</f>
        <v>160887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710804</v>
      </c>
      <c r="J46" s="32">
        <f>J15+J20+J28+J40+J41+J42+J43+J44+J45</f>
        <v>716446.00000000012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-430653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-13211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-443864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57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2549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283181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979024</v>
      </c>
      <c r="J10" s="15">
        <f>J11+J12</f>
        <v>995481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964344</v>
      </c>
      <c r="J11" s="20">
        <v>980801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14680</v>
      </c>
      <c r="J12" s="20">
        <v>14680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101.70654870046374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13500.815999999999</v>
      </c>
      <c r="J15" s="24">
        <f>J16+J17+J18+J19</f>
        <v>13731.214000000002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8679.0959999999995</v>
      </c>
      <c r="J16" s="27">
        <f>F16*J11/100</f>
        <v>8827.2090000000007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1928.6880000000001</v>
      </c>
      <c r="J17" s="27">
        <f>F17*J11/100</f>
        <v>1961.6020000000001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1928.6880000000001</v>
      </c>
      <c r="J18" s="27">
        <f>F18*J11/100</f>
        <v>1961.6020000000001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964.34400000000005</v>
      </c>
      <c r="J19" s="27">
        <f>F19*J11/100</f>
        <v>980.80100000000004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338484.74400000001</v>
      </c>
      <c r="J20" s="24">
        <f>J21+J22+J23+J24+J25+J26+J27</f>
        <v>344261.15099999995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173581.92</v>
      </c>
      <c r="J21" s="27">
        <f>F21*J11/100</f>
        <v>176544.18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34716.383999999998</v>
      </c>
      <c r="J22" s="27">
        <f>F22*J11/100</f>
        <v>35308.836000000003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10607.784000000001</v>
      </c>
      <c r="J23" s="27">
        <f>F23*J11/100</f>
        <v>10788.811000000002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3857.3760000000002</v>
      </c>
      <c r="J24" s="27">
        <f>F24*J11/100</f>
        <v>3923.2040000000002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15429.504000000001</v>
      </c>
      <c r="J25" s="27">
        <f>F25*J11/100</f>
        <v>15692.816000000001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71361.456000000006</v>
      </c>
      <c r="J26" s="27">
        <f>F26*J11/100</f>
        <v>72579.274000000005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28930.32</v>
      </c>
      <c r="J27" s="27">
        <f>F27*J11/100</f>
        <v>29424.03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473492.90399999998</v>
      </c>
      <c r="J28" s="24">
        <f>J29+J30+J31+J32+J33</f>
        <v>481573.29100000003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309554.424</v>
      </c>
      <c r="J29" s="27">
        <f>F29*J11/100</f>
        <v>314837.12100000004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62682.36</v>
      </c>
      <c r="J30" s="27">
        <f>F30*J11/100</f>
        <v>63752.065000000002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48217.2</v>
      </c>
      <c r="J31" s="27">
        <f>F31*J11/100</f>
        <v>49040.05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53038.92</v>
      </c>
      <c r="J33" s="24">
        <f>J34+J35+J36+J37+J38+J39</f>
        <v>53944.055000000008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13500.815999999999</v>
      </c>
      <c r="J35" s="27">
        <f>F35*J11/100</f>
        <v>13731.214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8679.0959999999995</v>
      </c>
      <c r="J37" s="27">
        <f>F37*J11/100</f>
        <v>8827.2090000000007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30859.008000000002</v>
      </c>
      <c r="J39" s="27">
        <f>F39*J11/100</f>
        <v>31385.632000000001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2893.0320000000002</v>
      </c>
      <c r="J40" s="24">
        <f>F40*J11/100</f>
        <v>2942.4029999999998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38573.760000000002</v>
      </c>
      <c r="J41" s="24">
        <f>F41*J11/100</f>
        <v>39232.04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83897.927999999985</v>
      </c>
      <c r="J42" s="24">
        <f>F42*J11/100</f>
        <v>85329.686999999991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11572.128000000001</v>
      </c>
      <c r="J43" s="24">
        <f>F43*J11/100</f>
        <v>11769.611999999999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1928.6880000000001</v>
      </c>
      <c r="J44" s="24">
        <f>F44*J11/100</f>
        <v>1961.6020000000001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14680</v>
      </c>
      <c r="J45" s="39">
        <f>J12</f>
        <v>14680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979023.99999999988</v>
      </c>
      <c r="J46" s="32">
        <f>J15+J20+J28+J40+J41+J42+J43+J44+J45</f>
        <v>995481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-266724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-2549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-269273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58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58698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251136</v>
      </c>
      <c r="J10" s="15">
        <f>J11+J12</f>
        <v>249798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251136</v>
      </c>
      <c r="J11" s="20">
        <v>249798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/>
      <c r="J12" s="20"/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99.46722094801224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3515.904</v>
      </c>
      <c r="J15" s="24">
        <f>J16+J17+J18+J19</f>
        <v>3497.1720000000005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2260.2240000000002</v>
      </c>
      <c r="J16" s="27">
        <f>F16*J11/100</f>
        <v>2248.1820000000002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502.27200000000005</v>
      </c>
      <c r="J17" s="27">
        <f>F17*J11/100</f>
        <v>499.59600000000006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502.27200000000005</v>
      </c>
      <c r="J18" s="27">
        <f>F18*J11/100</f>
        <v>499.59600000000006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251.13600000000002</v>
      </c>
      <c r="J19" s="27">
        <f>F19*J11/100</f>
        <v>249.79800000000003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88148.736000000004</v>
      </c>
      <c r="J20" s="24">
        <f>J21+J22+J23+J24+J25+J26+J27</f>
        <v>87679.098000000013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45204.480000000003</v>
      </c>
      <c r="J21" s="27">
        <f>F21*J11/100</f>
        <v>44963.64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9040.8960000000006</v>
      </c>
      <c r="J22" s="27">
        <f>F22*J11/100</f>
        <v>8992.728000000001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2762.4960000000005</v>
      </c>
      <c r="J23" s="27">
        <f>F23*J11/100</f>
        <v>2747.7780000000002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1004.5440000000001</v>
      </c>
      <c r="J24" s="27">
        <f>F24*J11/100</f>
        <v>999.19200000000012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4018.1760000000004</v>
      </c>
      <c r="J25" s="27">
        <f>F25*J11/100</f>
        <v>3996.7680000000005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18584.064000000002</v>
      </c>
      <c r="J26" s="27">
        <f>F26*J11/100</f>
        <v>18485.052000000003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7534.08</v>
      </c>
      <c r="J27" s="27">
        <f>F27*J11/100</f>
        <v>7493.94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123307.776</v>
      </c>
      <c r="J28" s="24">
        <f>J29+J30+J31+J32+J33</f>
        <v>122650.818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80614.656000000003</v>
      </c>
      <c r="J29" s="27">
        <f>F29*J11/100</f>
        <v>80185.15800000001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16323.84</v>
      </c>
      <c r="J30" s="27">
        <f>F30*J11/100</f>
        <v>16236.87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12556.8</v>
      </c>
      <c r="J31" s="27">
        <f>F31*J11/100</f>
        <v>12489.9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13812.48</v>
      </c>
      <c r="J33" s="24">
        <f>J34+J35+J36+J37+J38+J39</f>
        <v>13738.89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3515.9039999999995</v>
      </c>
      <c r="J35" s="27">
        <f>F35*J11/100</f>
        <v>3497.1719999999996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2260.2240000000002</v>
      </c>
      <c r="J37" s="27">
        <f>F37*J11/100</f>
        <v>2248.1820000000002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8036.3520000000008</v>
      </c>
      <c r="J39" s="27">
        <f>F39*J11/100</f>
        <v>7993.536000000001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753.40800000000002</v>
      </c>
      <c r="J40" s="24">
        <f>F40*J11/100</f>
        <v>749.39399999999989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10045.44</v>
      </c>
      <c r="J41" s="24">
        <f>F41*J11/100</f>
        <v>9991.92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21848.831999999999</v>
      </c>
      <c r="J42" s="24">
        <f>F42*J11/100</f>
        <v>21732.425999999996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3013.6320000000001</v>
      </c>
      <c r="J43" s="24">
        <f>F43*J11/100</f>
        <v>2997.5759999999996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502.27200000000005</v>
      </c>
      <c r="J44" s="24">
        <f>F44*J11/100</f>
        <v>499.59600000000006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251136</v>
      </c>
      <c r="J46" s="32">
        <f>J15+J20+J28+J40+J41+J42+J43+J44+J45</f>
        <v>249798.00000000003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-60036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-60036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59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57733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277872</v>
      </c>
      <c r="J10" s="15">
        <f>J11+J12</f>
        <v>304173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277872</v>
      </c>
      <c r="J11" s="20">
        <v>304173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/>
      <c r="J12" s="20"/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109.46514942131628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3890.2080000000001</v>
      </c>
      <c r="J15" s="24">
        <f>J16+J17+J18+J19</f>
        <v>4258.4220000000005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2500.848</v>
      </c>
      <c r="J16" s="27">
        <f>F16*J11/100</f>
        <v>2737.5570000000002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555.74400000000003</v>
      </c>
      <c r="J17" s="27">
        <f>F17*J11/100</f>
        <v>608.346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555.74400000000003</v>
      </c>
      <c r="J18" s="27">
        <f>F18*J11/100</f>
        <v>608.346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277.87200000000001</v>
      </c>
      <c r="J19" s="27">
        <f>F19*J11/100</f>
        <v>304.173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97533.072</v>
      </c>
      <c r="J20" s="24">
        <f>J21+J22+J23+J24+J25+J26+J27</f>
        <v>106764.723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50016.959999999999</v>
      </c>
      <c r="J21" s="27">
        <f>F21*J11/100</f>
        <v>54751.14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10003.392</v>
      </c>
      <c r="J22" s="27">
        <f>F22*J11/100</f>
        <v>10950.228000000001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3056.5920000000001</v>
      </c>
      <c r="J23" s="27">
        <f>F23*J11/100</f>
        <v>3345.9030000000002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1111.4880000000001</v>
      </c>
      <c r="J24" s="27">
        <f>F24*J11/100</f>
        <v>1216.692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4445.9520000000002</v>
      </c>
      <c r="J25" s="27">
        <f>F25*J11/100</f>
        <v>4866.768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20562.528000000002</v>
      </c>
      <c r="J26" s="27">
        <f>F26*J11/100</f>
        <v>22508.802000000003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8336.16</v>
      </c>
      <c r="J27" s="27">
        <f>F27*J11/100</f>
        <v>9125.19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136435.152</v>
      </c>
      <c r="J28" s="24">
        <f>J29+J30+J31+J32+J33</f>
        <v>149348.94300000003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89196.912000000011</v>
      </c>
      <c r="J29" s="27">
        <f>F29*J11/100</f>
        <v>97639.53300000001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18061.68</v>
      </c>
      <c r="J30" s="27">
        <f>F30*J11/100</f>
        <v>19771.244999999999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13893.6</v>
      </c>
      <c r="J31" s="27">
        <f>F31*J11/100</f>
        <v>15208.65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15282.960000000001</v>
      </c>
      <c r="J33" s="24">
        <f>J34+J35+J36+J37+J38+J39</f>
        <v>16729.514999999999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3890.2080000000001</v>
      </c>
      <c r="J35" s="27">
        <f>F35*J11/100</f>
        <v>4258.4219999999996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2500.848</v>
      </c>
      <c r="J37" s="27">
        <f>F37*J11/100</f>
        <v>2737.5570000000002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8891.9040000000005</v>
      </c>
      <c r="J39" s="27">
        <f>F39*J11/100</f>
        <v>9733.5360000000001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833.61599999999987</v>
      </c>
      <c r="J40" s="24">
        <f>F40*J11/100</f>
        <v>912.51899999999989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11114.88</v>
      </c>
      <c r="J41" s="24">
        <f>F41*J11/100</f>
        <v>12166.92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24174.863999999998</v>
      </c>
      <c r="J42" s="24">
        <f>F42*J11/100</f>
        <v>26463.050999999996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3334.4639999999995</v>
      </c>
      <c r="J43" s="24">
        <f>F43*J11/100</f>
        <v>3650.0759999999996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555.74400000000003</v>
      </c>
      <c r="J44" s="24">
        <f>F44*J11/100</f>
        <v>608.346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277872</v>
      </c>
      <c r="J46" s="32">
        <f>J15+J20+J28+J40+J41+J42+J43+J44+J45</f>
        <v>304173.00000000006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-31432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-31432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60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/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63825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450518</v>
      </c>
      <c r="J10" s="15">
        <f>J11+J12</f>
        <v>433105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450518</v>
      </c>
      <c r="J11" s="20">
        <v>433105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/>
      <c r="J12" s="20"/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96.134893611354045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159483.37200000003</v>
      </c>
      <c r="J15" s="24">
        <f>J16+J17+J18+J19</f>
        <v>6063.4700000000012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3897.9450000000002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901.03600000000006</v>
      </c>
      <c r="J17" s="27">
        <f>F17*J11/100</f>
        <v>866.21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450.51800000000003</v>
      </c>
      <c r="J18" s="27">
        <f>F18*J11/100</f>
        <v>866.21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158131.81800000003</v>
      </c>
      <c r="J19" s="27">
        <f>F19*J11/100</f>
        <v>433.10500000000002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81093.240000000005</v>
      </c>
      <c r="J20" s="24">
        <f>J21+J22+J23+J24+J25+J26+J27</f>
        <v>152019.85499999998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16218.648000000001</v>
      </c>
      <c r="J21" s="27">
        <f>F21*J11/100</f>
        <v>77958.899999999994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4955.6980000000003</v>
      </c>
      <c r="J22" s="27">
        <f>F22*J11/100</f>
        <v>15591.78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1802.0720000000001</v>
      </c>
      <c r="J23" s="27">
        <f>F23*J11/100</f>
        <v>4764.1550000000007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7208.2880000000005</v>
      </c>
      <c r="J24" s="27">
        <f>F24*J11/100</f>
        <v>1732.42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33338.332000000002</v>
      </c>
      <c r="J25" s="27">
        <f>F25*J11/100</f>
        <v>6929.68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13515.54</v>
      </c>
      <c r="J26" s="27">
        <f>F26*J11/100</f>
        <v>32049.77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221204.33800000002</v>
      </c>
      <c r="J27" s="27">
        <f>F27*J11/100</f>
        <v>12993.15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144616.27800000002</v>
      </c>
      <c r="J28" s="24">
        <f>J29+J30+J31+J32+J33</f>
        <v>212654.55499999999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29283.67</v>
      </c>
      <c r="J29" s="27">
        <f>F29*J11/100</f>
        <v>139026.70499999999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22525.9</v>
      </c>
      <c r="J30" s="27">
        <f>F30*J11/100</f>
        <v>28151.825000000001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21655.25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24778.49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23820.775000000001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6307.2519999999995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6063.47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4054.6620000000003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3897.9450000000002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14416.576000000001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1351.5539999999999</v>
      </c>
      <c r="J39" s="27">
        <f>F39*J11/100</f>
        <v>13859.36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18020.72</v>
      </c>
      <c r="J40" s="24">
        <f>F40*J11/100</f>
        <v>1299.3150000000001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39195.065999999999</v>
      </c>
      <c r="J41" s="24">
        <f>F41*J11/100</f>
        <v>17324.2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5406.2159999999994</v>
      </c>
      <c r="J42" s="24">
        <f>F42*J11/100</f>
        <v>37680.134999999995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901.03600000000006</v>
      </c>
      <c r="J43" s="24">
        <f>F43*J11/100</f>
        <v>5197.26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866.21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2">
        <f>I12</f>
        <v>0</v>
      </c>
      <c r="J45" s="32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80">
        <f>I10-I45</f>
        <v>450518</v>
      </c>
      <c r="J46" s="32">
        <f>J15+J20+J28+J40+J41+J42+J43+J44+J45</f>
        <v>433105.00000000006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-81238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-81238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J48" sqref="J48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126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86" t="s">
        <v>39</v>
      </c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87"/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19741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68198</v>
      </c>
      <c r="J10" s="15">
        <f>J11+J12</f>
        <v>67884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68198</v>
      </c>
      <c r="J11" s="20">
        <v>67884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99.539575940643417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954.77200000000005</v>
      </c>
      <c r="J15" s="24">
        <f>J16+J17+J18+J19</f>
        <v>950.37600000000009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613.78200000000004</v>
      </c>
      <c r="J16" s="27">
        <f>F16*J11/100</f>
        <v>610.95600000000002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136.39600000000002</v>
      </c>
      <c r="J17" s="27">
        <f>F17*J11/100</f>
        <v>135.768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136.39600000000002</v>
      </c>
      <c r="J18" s="27">
        <f>F18*J11/100</f>
        <v>135.768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68.198000000000008</v>
      </c>
      <c r="J19" s="27">
        <f>F19*J11/100</f>
        <v>67.884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23937.497999999996</v>
      </c>
      <c r="J20" s="24">
        <f>J21+J22+J23+J24+J25+J26+J27</f>
        <v>23827.284000000003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12275.64</v>
      </c>
      <c r="J21" s="27">
        <f>F21*J11/100</f>
        <v>12219.12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2455.1280000000002</v>
      </c>
      <c r="J22" s="27">
        <f>F22*J11/100</f>
        <v>2443.8240000000001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750.178</v>
      </c>
      <c r="J23" s="27">
        <f>F23*J11/100</f>
        <v>746.72400000000005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272.79200000000003</v>
      </c>
      <c r="J24" s="27">
        <f>F24*J11/100</f>
        <v>271.536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1091.1680000000001</v>
      </c>
      <c r="J25" s="27">
        <f>F25*J11/100</f>
        <v>1086.144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5046.652</v>
      </c>
      <c r="J26" s="27">
        <f>F26*J11/100</f>
        <v>5023.4160000000002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2045.94</v>
      </c>
      <c r="J27" s="27">
        <f>F27*J11/100</f>
        <v>2036.52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33485.218000000008</v>
      </c>
      <c r="J28" s="24">
        <f>J29+J30+J31+J32+J33</f>
        <v>33331.044000000002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21891.558000000005</v>
      </c>
      <c r="J29" s="27">
        <f>F29*J11/100</f>
        <v>21790.763999999999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4432.87</v>
      </c>
      <c r="J30" s="27">
        <f>F30*J11/100</f>
        <v>4412.46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3409.9</v>
      </c>
      <c r="J31" s="27">
        <f>F31*J11/100</f>
        <v>3394.2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3750.8900000000003</v>
      </c>
      <c r="J33" s="24">
        <f>J34+J35+J36+J37+J38+J39</f>
        <v>3733.62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954.77199999999993</v>
      </c>
      <c r="J35" s="27">
        <f>F35*J11/100</f>
        <v>950.37599999999986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613.78200000000004</v>
      </c>
      <c r="J37" s="27">
        <f>F37*J11/100</f>
        <v>610.95600000000002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2182.3360000000002</v>
      </c>
      <c r="J39" s="27">
        <f>F39*J11/100</f>
        <v>2172.288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204.59399999999997</v>
      </c>
      <c r="J40" s="24">
        <f>F40*J11/100</f>
        <v>203.65200000000002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2727.92</v>
      </c>
      <c r="J41" s="24">
        <f>F41*J11/100</f>
        <v>2715.36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5933.2259999999997</v>
      </c>
      <c r="J42" s="24">
        <f>F42*J11/100</f>
        <v>5905.9079999999994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818.37599999999986</v>
      </c>
      <c r="J43" s="24">
        <f>F43*J11/100</f>
        <v>814.60800000000006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136.39600000000002</v>
      </c>
      <c r="J44" s="24">
        <f>F44*J11/100</f>
        <v>135.768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68198</v>
      </c>
      <c r="J46" s="32">
        <f>J15+J20+J28+J40+J41+J42+J43+J44+J45</f>
        <v>67884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-20055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-20055</v>
      </c>
    </row>
    <row r="51" spans="2:12">
      <c r="L51" s="81"/>
    </row>
    <row r="52" spans="2:12">
      <c r="G52" s="2"/>
      <c r="H52" s="2"/>
      <c r="I52" s="2"/>
      <c r="J52" s="2"/>
    </row>
  </sheetData>
  <mergeCells count="4">
    <mergeCell ref="B3:J3"/>
    <mergeCell ref="B4:J4"/>
    <mergeCell ref="I5:J5"/>
    <mergeCell ref="B5:B6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3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61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253511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450324</v>
      </c>
      <c r="J10" s="15">
        <f>J11+J12</f>
        <v>429494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450324</v>
      </c>
      <c r="J11" s="20">
        <v>429494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95.374441513221583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159414.69600000003</v>
      </c>
      <c r="J15" s="24">
        <f>J16+J17+J18+J19</f>
        <v>6012.9160000000002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3865.4460000000004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900.64800000000002</v>
      </c>
      <c r="J17" s="27">
        <f>F17*J11/100</f>
        <v>858.98800000000006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450.32400000000001</v>
      </c>
      <c r="J18" s="27">
        <f>F18*J11/100</f>
        <v>858.98800000000006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158063.72400000002</v>
      </c>
      <c r="J19" s="27">
        <f>F19*J11/100</f>
        <v>429.49400000000003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81058.320000000007</v>
      </c>
      <c r="J20" s="24">
        <f>J21+J22+J23+J24+J25+J26+J27</f>
        <v>150752.394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16211.664000000001</v>
      </c>
      <c r="J21" s="27">
        <f>F21*J11/100</f>
        <v>77308.92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4953.5640000000003</v>
      </c>
      <c r="J22" s="27">
        <f>F22*J11/100</f>
        <v>15461.784000000001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1801.296</v>
      </c>
      <c r="J23" s="27">
        <f>F23*J11/100</f>
        <v>4724.4340000000002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7205.1840000000002</v>
      </c>
      <c r="J24" s="27">
        <f>F24*J11/100</f>
        <v>1717.9760000000001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33323.976000000002</v>
      </c>
      <c r="J25" s="27">
        <f>F25*J11/100</f>
        <v>6871.9040000000005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13509.72</v>
      </c>
      <c r="J26" s="27">
        <f>F26*J11/100</f>
        <v>31782.556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221109.08400000003</v>
      </c>
      <c r="J27" s="27">
        <f>F27*J11/100</f>
        <v>12884.82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144554.00400000002</v>
      </c>
      <c r="J28" s="24">
        <f>J29+J30+J31+J32+J33</f>
        <v>210881.55400000003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29271.06</v>
      </c>
      <c r="J29" s="27">
        <f>F29*J11/100</f>
        <v>137867.57399999999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22516.2</v>
      </c>
      <c r="J30" s="27">
        <f>F30*J11/100</f>
        <v>27917.11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21474.7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24767.82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23622.170000000002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6304.5360000000001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6012.9160000000002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4052.9160000000002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3865.4460000000004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14410.368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1350.9719999999998</v>
      </c>
      <c r="J39" s="27">
        <f>F39*J11/100</f>
        <v>13743.808000000001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18012.96</v>
      </c>
      <c r="J40" s="24">
        <f>F40*J11/100</f>
        <v>1288.482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39178.187999999995</v>
      </c>
      <c r="J41" s="24">
        <f>F41*J11/100</f>
        <v>17179.759999999998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5403.887999999999</v>
      </c>
      <c r="J42" s="24">
        <f>F42*J11/100</f>
        <v>37365.977999999996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900.64800000000002</v>
      </c>
      <c r="J43" s="24">
        <f>F43*J11/100</f>
        <v>5153.9279999999999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858.98800000000006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2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6">
        <f>I10-I45</f>
        <v>450324</v>
      </c>
      <c r="J46" s="32">
        <f>J15+J20+J28+J40+J41+J42+J43+J44+J45</f>
        <v>429494.00000000012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/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-274341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-274341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6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62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129029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492867</v>
      </c>
      <c r="J10" s="15">
        <f>J11+J12</f>
        <v>474041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492867</v>
      </c>
      <c r="J11" s="20">
        <v>474041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96.180308277892408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174474.91800000001</v>
      </c>
      <c r="J15" s="24">
        <f>J16+J17+J18+J19</f>
        <v>6636.5740000000014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4266.3690000000006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985.73400000000004</v>
      </c>
      <c r="J17" s="27">
        <f>F17*J11/100</f>
        <v>948.08200000000011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492.86700000000002</v>
      </c>
      <c r="J18" s="27">
        <f>F18*J11/100</f>
        <v>948.08200000000011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172996.31700000001</v>
      </c>
      <c r="J19" s="27">
        <f>F19*J11/100</f>
        <v>474.04100000000005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88716.06</v>
      </c>
      <c r="J20" s="24">
        <f>J21+J22+J23+J24+J25+J26+J27</f>
        <v>166388.39100000003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17743.212</v>
      </c>
      <c r="J21" s="27">
        <f>F21*J11/100</f>
        <v>85327.38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5421.5370000000003</v>
      </c>
      <c r="J22" s="27">
        <f>F22*J11/100</f>
        <v>17065.476000000002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1971.4680000000001</v>
      </c>
      <c r="J23" s="27">
        <f>F23*J11/100</f>
        <v>5214.451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7885.8720000000003</v>
      </c>
      <c r="J24" s="27">
        <f>F24*J11/100</f>
        <v>1896.1640000000002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36472.158000000003</v>
      </c>
      <c r="J25" s="27">
        <f>F25*J11/100</f>
        <v>7584.6560000000009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14786.01</v>
      </c>
      <c r="J26" s="27">
        <f>F26*J11/100</f>
        <v>35079.034000000007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241997.69700000001</v>
      </c>
      <c r="J27" s="27">
        <f>F27*J11/100</f>
        <v>14221.23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158210.307</v>
      </c>
      <c r="J28" s="24">
        <f>J29+J30+J31+J32+J33</f>
        <v>232754.13100000002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32036.355</v>
      </c>
      <c r="J29" s="27">
        <f>F29*J11/100</f>
        <v>152167.16100000002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24643.35</v>
      </c>
      <c r="J30" s="27">
        <f>F30*J11/100</f>
        <v>30812.665000000001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23702.05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27107.684999999998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26072.255000000001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6900.137999999999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6636.5739999999987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4435.8029999999999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4266.3690000000006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15771.744000000001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1478.6010000000001</v>
      </c>
      <c r="J39" s="27">
        <f>F39*J11/100</f>
        <v>15169.312000000002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19714.68</v>
      </c>
      <c r="J40" s="24">
        <f>F40*J11/100</f>
        <v>1422.1229999999998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42879.428999999996</v>
      </c>
      <c r="J41" s="24">
        <f>F41*J11/100</f>
        <v>18961.64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5914.4040000000005</v>
      </c>
      <c r="J42" s="24">
        <f>F42*J11/100</f>
        <v>41241.566999999995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985.73400000000004</v>
      </c>
      <c r="J43" s="24">
        <f>F43*J11/100</f>
        <v>5688.4919999999993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948.08200000000011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2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80">
        <f>I10-I45</f>
        <v>492867</v>
      </c>
      <c r="J46" s="32">
        <f>J15+J20+J28+J40+J41+J42+J43+J44+J45</f>
        <v>474041.00000000006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-147855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-147855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3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63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88218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293532</v>
      </c>
      <c r="J10" s="15">
        <f>J11+J12</f>
        <v>324476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293532</v>
      </c>
      <c r="J11" s="20">
        <v>324476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110.54195113309622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103910.32800000002</v>
      </c>
      <c r="J15" s="24">
        <f>J16+J17+J18+J19</f>
        <v>4542.6639999999998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2920.2840000000001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587.06399999999996</v>
      </c>
      <c r="J17" s="27">
        <f>F17*J11/100</f>
        <v>648.952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293.53199999999998</v>
      </c>
      <c r="J18" s="27">
        <f>F18*J11/100</f>
        <v>648.952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103029.73200000002</v>
      </c>
      <c r="J19" s="27">
        <f>F19*J11/100</f>
        <v>324.476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52835.76</v>
      </c>
      <c r="J20" s="24">
        <f>J21+J22+J23+J24+J25+J26+J27</f>
        <v>113891.076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10567.152</v>
      </c>
      <c r="J21" s="27">
        <f>F21*J11/100</f>
        <v>58405.68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3228.8520000000003</v>
      </c>
      <c r="J22" s="27">
        <f>F22*J11/100</f>
        <v>11681.136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1174.1279999999999</v>
      </c>
      <c r="J23" s="27">
        <f>F23*J11/100</f>
        <v>3569.2360000000003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4696.5119999999997</v>
      </c>
      <c r="J24" s="27">
        <f>F24*J11/100</f>
        <v>1297.904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21721.368000000002</v>
      </c>
      <c r="J25" s="27">
        <f>F25*J11/100</f>
        <v>5191.616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8805.9599999999991</v>
      </c>
      <c r="J26" s="27">
        <f>F26*J11/100</f>
        <v>24011.223999999998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144124.21200000003</v>
      </c>
      <c r="J27" s="27">
        <f>F27*J11/100</f>
        <v>9734.2800000000007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94223.772000000012</v>
      </c>
      <c r="J28" s="24">
        <f>J29+J30+J31+J32+J33</f>
        <v>159317.71599999999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19079.580000000002</v>
      </c>
      <c r="J29" s="27">
        <f>F29*J11/100</f>
        <v>104156.796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14676.6</v>
      </c>
      <c r="J30" s="27">
        <f>F30*J11/100</f>
        <v>21090.94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16223.8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16144.26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17846.18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4109.4480000000003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4542.6639999999998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2641.788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2920.2840000000001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9393.0239999999994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880.59599999999989</v>
      </c>
      <c r="J39" s="27">
        <f>F39*J11/100</f>
        <v>10383.232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11741.28</v>
      </c>
      <c r="J40" s="24">
        <f>F40*J11/100</f>
        <v>973.428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25537.284</v>
      </c>
      <c r="J41" s="24">
        <f>F41*J11/100</f>
        <v>12979.04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3522.3839999999996</v>
      </c>
      <c r="J42" s="24">
        <f>F42*J11/100</f>
        <v>28229.411999999997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587.06399999999996</v>
      </c>
      <c r="J43" s="24">
        <f>F43*J11/100</f>
        <v>3893.712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648.952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2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80">
        <f>I10-I45</f>
        <v>293532</v>
      </c>
      <c r="J46" s="32">
        <f>J15+J20+J28+J40+J41+J42+J43+J44+J45</f>
        <v>324476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-57274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-57274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3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90" t="s">
        <v>0</v>
      </c>
      <c r="C3" s="90"/>
      <c r="D3" s="90"/>
      <c r="E3" s="90"/>
      <c r="F3" s="90"/>
      <c r="G3" s="90"/>
      <c r="H3" s="90"/>
      <c r="I3" s="90"/>
      <c r="J3" s="90"/>
    </row>
    <row r="4" spans="2:12">
      <c r="B4" s="91" t="s">
        <v>65</v>
      </c>
      <c r="C4" s="91"/>
      <c r="D4" s="91"/>
      <c r="E4" s="91"/>
      <c r="F4" s="91"/>
      <c r="G4" s="91"/>
      <c r="H4" s="91"/>
      <c r="I4" s="91"/>
      <c r="J4" s="91"/>
    </row>
    <row r="5" spans="2:12" ht="17.25" customHeight="1">
      <c r="B5" s="41"/>
      <c r="C5" s="42"/>
      <c r="D5" s="41"/>
      <c r="E5" s="41"/>
      <c r="F5" s="41"/>
      <c r="G5" s="43"/>
      <c r="H5" s="43"/>
      <c r="I5" s="92" t="s">
        <v>42</v>
      </c>
      <c r="J5" s="93"/>
      <c r="K5" s="1"/>
    </row>
    <row r="6" spans="2:12" ht="63.75" customHeight="1">
      <c r="B6" s="41" t="s">
        <v>39</v>
      </c>
      <c r="C6" s="42">
        <v>2894.2750000000001</v>
      </c>
      <c r="D6" s="41" t="s">
        <v>17</v>
      </c>
      <c r="E6" s="41" t="s">
        <v>33</v>
      </c>
      <c r="F6" s="41" t="s">
        <v>18</v>
      </c>
      <c r="G6" s="43" t="s">
        <v>34</v>
      </c>
      <c r="H6" s="43" t="s">
        <v>35</v>
      </c>
      <c r="I6" s="43" t="s">
        <v>36</v>
      </c>
      <c r="J6" s="43" t="s">
        <v>37</v>
      </c>
      <c r="K6" s="1"/>
    </row>
    <row r="7" spans="2:12" ht="17.25" customHeight="1">
      <c r="B7" s="41"/>
      <c r="C7" s="44"/>
      <c r="D7" s="45"/>
      <c r="E7" s="45"/>
      <c r="F7" s="45"/>
      <c r="G7" s="46"/>
      <c r="H7" s="46"/>
      <c r="I7" s="46"/>
      <c r="J7" s="46"/>
      <c r="K7" s="1"/>
    </row>
    <row r="8" spans="2:12" ht="39" customHeight="1">
      <c r="B8" s="47" t="s">
        <v>43</v>
      </c>
      <c r="C8" s="44"/>
      <c r="D8" s="45"/>
      <c r="E8" s="45"/>
      <c r="F8" s="45"/>
      <c r="G8" s="46"/>
      <c r="H8" s="46">
        <f>G10*1.065</f>
        <v>34520.654399999999</v>
      </c>
      <c r="I8" s="48">
        <v>0</v>
      </c>
      <c r="J8" s="48"/>
      <c r="K8" s="1"/>
    </row>
    <row r="9" spans="2:12" ht="18" customHeight="1">
      <c r="B9" s="47" t="s">
        <v>44</v>
      </c>
      <c r="C9" s="44"/>
      <c r="D9" s="45"/>
      <c r="E9" s="45"/>
      <c r="F9" s="45"/>
      <c r="G9" s="46"/>
      <c r="H9" s="46"/>
      <c r="I9" s="48">
        <v>88218</v>
      </c>
      <c r="J9" s="48"/>
      <c r="K9" s="1"/>
    </row>
    <row r="10" spans="2:12">
      <c r="B10" s="49" t="s">
        <v>1</v>
      </c>
      <c r="C10" s="50">
        <f>C6*17.64*12</f>
        <v>612660.1320000001</v>
      </c>
      <c r="D10" s="51">
        <f>C10*111.4%</f>
        <v>682503.38704800012</v>
      </c>
      <c r="E10" s="51"/>
      <c r="F10" s="52"/>
      <c r="G10" s="53">
        <v>32413.759999999998</v>
      </c>
      <c r="H10" s="53">
        <v>34855.67</v>
      </c>
      <c r="I10" s="54">
        <f>I11+I12</f>
        <v>293532</v>
      </c>
      <c r="J10" s="54">
        <f>J11+J12</f>
        <v>324476</v>
      </c>
      <c r="K10" s="1"/>
    </row>
    <row r="11" spans="2:12">
      <c r="B11" s="55" t="s">
        <v>31</v>
      </c>
      <c r="C11" s="56"/>
      <c r="D11" s="52"/>
      <c r="E11" s="52"/>
      <c r="F11" s="52"/>
      <c r="G11" s="57"/>
      <c r="H11" s="57"/>
      <c r="I11" s="58">
        <v>293532</v>
      </c>
      <c r="J11" s="58">
        <v>324476</v>
      </c>
    </row>
    <row r="12" spans="2:12">
      <c r="B12" s="55" t="s">
        <v>52</v>
      </c>
      <c r="C12" s="52"/>
      <c r="D12" s="52"/>
      <c r="E12" s="52"/>
      <c r="F12" s="52"/>
      <c r="G12" s="57"/>
      <c r="H12" s="57"/>
      <c r="I12" s="58">
        <v>0</v>
      </c>
      <c r="J12" s="58">
        <v>0</v>
      </c>
    </row>
    <row r="13" spans="2:12">
      <c r="B13" s="55"/>
      <c r="C13" s="59"/>
      <c r="D13" s="52"/>
      <c r="E13" s="52"/>
      <c r="F13" s="52"/>
      <c r="G13" s="57"/>
      <c r="H13" s="57"/>
      <c r="I13" s="57"/>
      <c r="J13" s="60">
        <f>J11/I11*100</f>
        <v>110.54195113309622</v>
      </c>
    </row>
    <row r="14" spans="2:12">
      <c r="B14" s="49" t="s">
        <v>2</v>
      </c>
      <c r="C14" s="59"/>
      <c r="D14" s="52"/>
      <c r="E14" s="52"/>
      <c r="F14" s="52"/>
      <c r="G14" s="57"/>
      <c r="H14" s="57"/>
      <c r="I14" s="57"/>
      <c r="J14" s="57"/>
    </row>
    <row r="15" spans="2:12" ht="37.5">
      <c r="B15" s="61" t="s">
        <v>3</v>
      </c>
      <c r="C15" s="62" t="e">
        <f t="shared" ref="C15:D15" si="0">C16+C17+C18</f>
        <v>#REF!</v>
      </c>
      <c r="D15" s="62" t="e">
        <f t="shared" si="0"/>
        <v>#REF!</v>
      </c>
      <c r="E15" s="62"/>
      <c r="F15" s="63">
        <f>F16+F17+F18+F19</f>
        <v>1.4000000000000001</v>
      </c>
      <c r="G15" s="63">
        <f t="shared" ref="G15:H15" si="1">G16+G17+G18+G19</f>
        <v>448.96512000000001</v>
      </c>
      <c r="H15" s="63">
        <f t="shared" si="1"/>
        <v>487.97937999999999</v>
      </c>
      <c r="I15" s="64">
        <f>I16+I17+I18+I19</f>
        <v>103910.32800000002</v>
      </c>
      <c r="J15" s="64">
        <f>J16+J17+J18+J19</f>
        <v>4542.6639999999998</v>
      </c>
      <c r="L15" s="2"/>
    </row>
    <row r="16" spans="2:12">
      <c r="B16" s="55" t="s">
        <v>4</v>
      </c>
      <c r="C16" s="65" t="e">
        <f>#REF!</f>
        <v>#REF!</v>
      </c>
      <c r="D16" s="51" t="e">
        <f>C16*111.4%</f>
        <v>#REF!</v>
      </c>
      <c r="E16" s="51"/>
      <c r="F16" s="66">
        <v>0.9</v>
      </c>
      <c r="G16" s="64">
        <f>32413.76*F16/100</f>
        <v>291.72384</v>
      </c>
      <c r="H16" s="64">
        <f>34855.67*F16/100</f>
        <v>313.70103</v>
      </c>
      <c r="I16" s="64"/>
      <c r="J16" s="67">
        <f>F16*J11/100</f>
        <v>2920.2840000000001</v>
      </c>
    </row>
    <row r="17" spans="2:12">
      <c r="B17" s="55" t="s">
        <v>5</v>
      </c>
      <c r="C17" s="65" t="e">
        <f>#REF!</f>
        <v>#REF!</v>
      </c>
      <c r="D17" s="51" t="e">
        <f t="shared" ref="D17:D18" si="2">C17*111.4%</f>
        <v>#REF!</v>
      </c>
      <c r="E17" s="51"/>
      <c r="F17" s="66">
        <v>0.2</v>
      </c>
      <c r="G17" s="64">
        <v>60</v>
      </c>
      <c r="H17" s="64">
        <f t="shared" ref="H17:H43" si="3">34855.67*F17/100</f>
        <v>69.711340000000007</v>
      </c>
      <c r="I17" s="67">
        <f>F18*I11/100</f>
        <v>587.06399999999996</v>
      </c>
      <c r="J17" s="67">
        <f>F17*J11/100</f>
        <v>648.952</v>
      </c>
    </row>
    <row r="18" spans="2:12">
      <c r="B18" s="55" t="s">
        <v>6</v>
      </c>
      <c r="C18" s="65" t="e">
        <f>#REF!</f>
        <v>#REF!</v>
      </c>
      <c r="D18" s="51" t="e">
        <f t="shared" si="2"/>
        <v>#REF!</v>
      </c>
      <c r="E18" s="51"/>
      <c r="F18" s="66">
        <v>0.2</v>
      </c>
      <c r="G18" s="64">
        <f t="shared" ref="G18:G43" si="4">32413.76*F18/100</f>
        <v>64.827520000000007</v>
      </c>
      <c r="H18" s="64">
        <f t="shared" si="3"/>
        <v>69.711340000000007</v>
      </c>
      <c r="I18" s="67">
        <f>F19*I11/100</f>
        <v>293.53199999999998</v>
      </c>
      <c r="J18" s="67">
        <f>F18*J11/100</f>
        <v>648.952</v>
      </c>
      <c r="L18" s="2"/>
    </row>
    <row r="19" spans="2:12">
      <c r="B19" s="55" t="s">
        <v>30</v>
      </c>
      <c r="C19" s="64"/>
      <c r="D19" s="51"/>
      <c r="E19" s="51"/>
      <c r="F19" s="66">
        <v>0.1</v>
      </c>
      <c r="G19" s="64">
        <f t="shared" si="4"/>
        <v>32.413760000000003</v>
      </c>
      <c r="H19" s="64">
        <f t="shared" si="3"/>
        <v>34.855670000000003</v>
      </c>
      <c r="I19" s="64">
        <f>I20+I21+I22+I23+I24+I25+I26</f>
        <v>103029.73200000002</v>
      </c>
      <c r="J19" s="67">
        <f>F19*J11/100</f>
        <v>324.476</v>
      </c>
    </row>
    <row r="20" spans="2:12" ht="37.5">
      <c r="B20" s="61" t="s">
        <v>7</v>
      </c>
      <c r="C20" s="62" t="e">
        <f>C21+C22+C23+C24+C25+C26+C27</f>
        <v>#REF!</v>
      </c>
      <c r="D20" s="62" t="e">
        <f t="shared" ref="D20" si="5">D21+D22+D23+D24+D25+D26+D27</f>
        <v>#REF!</v>
      </c>
      <c r="E20" s="62"/>
      <c r="F20" s="63">
        <f>(F21+F22+F23+F24+F25+F26+F27)</f>
        <v>35.1</v>
      </c>
      <c r="G20" s="64">
        <f>G21+G22+G23+G24+G25+G26+G27</f>
        <v>11388.8987136</v>
      </c>
      <c r="H20" s="64">
        <f t="shared" ref="H20" si="6">H21+H22+H23+H24+H25+H26+H27</f>
        <v>12234.340169999999</v>
      </c>
      <c r="I20" s="67">
        <f>F21*I11/100</f>
        <v>52835.76</v>
      </c>
      <c r="J20" s="64">
        <f>J21+J22+J23+J24+J25+J26+J27</f>
        <v>113891.076</v>
      </c>
      <c r="L20" s="2"/>
    </row>
    <row r="21" spans="2:12">
      <c r="B21" s="55" t="s">
        <v>4</v>
      </c>
      <c r="C21" s="65" t="e">
        <f>#REF!</f>
        <v>#REF!</v>
      </c>
      <c r="D21" s="51" t="e">
        <f>C21*111.4%</f>
        <v>#REF!</v>
      </c>
      <c r="E21" s="51"/>
      <c r="F21" s="66">
        <v>18</v>
      </c>
      <c r="G21" s="64">
        <f t="shared" si="4"/>
        <v>5834.4767999999995</v>
      </c>
      <c r="H21" s="64">
        <f t="shared" si="3"/>
        <v>6274.0205999999998</v>
      </c>
      <c r="I21" s="67">
        <f>F22*I11/100</f>
        <v>10567.152</v>
      </c>
      <c r="J21" s="67">
        <f>F21*J11/100</f>
        <v>58405.68</v>
      </c>
      <c r="L21" s="2"/>
    </row>
    <row r="22" spans="2:12">
      <c r="B22" s="55" t="s">
        <v>5</v>
      </c>
      <c r="C22" s="65" t="e">
        <f>#REF!</f>
        <v>#REF!</v>
      </c>
      <c r="D22" s="51" t="e">
        <f t="shared" ref="D22:D26" si="7">C22*111.4%</f>
        <v>#REF!</v>
      </c>
      <c r="E22" s="51"/>
      <c r="F22" s="66">
        <v>3.6</v>
      </c>
      <c r="G22" s="64">
        <f>G21*20.2%</f>
        <v>1178.5643135999999</v>
      </c>
      <c r="H22" s="64">
        <f t="shared" si="3"/>
        <v>1254.80412</v>
      </c>
      <c r="I22" s="67">
        <f>F23*I11/100</f>
        <v>3228.8520000000003</v>
      </c>
      <c r="J22" s="67">
        <f>F22*J11/100</f>
        <v>11681.136</v>
      </c>
    </row>
    <row r="23" spans="2:12">
      <c r="B23" s="55" t="s">
        <v>6</v>
      </c>
      <c r="C23" s="65" t="e">
        <f>#REF!</f>
        <v>#REF!</v>
      </c>
      <c r="D23" s="51" t="e">
        <f t="shared" si="7"/>
        <v>#REF!</v>
      </c>
      <c r="E23" s="51"/>
      <c r="F23" s="66">
        <v>1.1000000000000001</v>
      </c>
      <c r="G23" s="64">
        <f t="shared" si="4"/>
        <v>356.55135999999999</v>
      </c>
      <c r="H23" s="64">
        <f t="shared" si="3"/>
        <v>383.41237000000001</v>
      </c>
      <c r="I23" s="67">
        <f>F24*I11/100</f>
        <v>1174.1279999999999</v>
      </c>
      <c r="J23" s="67">
        <f>F23*J11/100</f>
        <v>3569.2360000000003</v>
      </c>
    </row>
    <row r="24" spans="2:12">
      <c r="B24" s="55" t="s">
        <v>9</v>
      </c>
      <c r="C24" s="65" t="e">
        <f>#REF!</f>
        <v>#REF!</v>
      </c>
      <c r="D24" s="51" t="e">
        <f t="shared" si="7"/>
        <v>#REF!</v>
      </c>
      <c r="E24" s="51"/>
      <c r="F24" s="66">
        <v>0.4</v>
      </c>
      <c r="G24" s="64">
        <f t="shared" si="4"/>
        <v>129.65504000000001</v>
      </c>
      <c r="H24" s="64">
        <f t="shared" si="3"/>
        <v>139.42268000000001</v>
      </c>
      <c r="I24" s="67">
        <f>F25*I11/100</f>
        <v>4696.5119999999997</v>
      </c>
      <c r="J24" s="67">
        <f>F24*J11/100</f>
        <v>1297.904</v>
      </c>
    </row>
    <row r="25" spans="2:12">
      <c r="B25" s="55" t="s">
        <v>14</v>
      </c>
      <c r="C25" s="65" t="e">
        <f>#REF!</f>
        <v>#REF!</v>
      </c>
      <c r="D25" s="51" t="e">
        <f t="shared" si="7"/>
        <v>#REF!</v>
      </c>
      <c r="E25" s="51"/>
      <c r="F25" s="66">
        <v>1.6</v>
      </c>
      <c r="G25" s="64">
        <f t="shared" si="4"/>
        <v>518.62016000000006</v>
      </c>
      <c r="H25" s="64">
        <f t="shared" si="3"/>
        <v>557.69072000000006</v>
      </c>
      <c r="I25" s="67">
        <f>F26*I11/100</f>
        <v>21721.368000000002</v>
      </c>
      <c r="J25" s="67">
        <f>F25*J11/100</f>
        <v>5191.616</v>
      </c>
    </row>
    <row r="26" spans="2:12">
      <c r="B26" s="55" t="s">
        <v>16</v>
      </c>
      <c r="C26" s="65" t="e">
        <f>#REF!</f>
        <v>#REF!</v>
      </c>
      <c r="D26" s="51" t="e">
        <f t="shared" si="7"/>
        <v>#REF!</v>
      </c>
      <c r="E26" s="51"/>
      <c r="F26" s="66">
        <v>7.4</v>
      </c>
      <c r="G26" s="64">
        <f t="shared" si="4"/>
        <v>2398.6182399999998</v>
      </c>
      <c r="H26" s="64">
        <f t="shared" si="3"/>
        <v>2579.3195800000003</v>
      </c>
      <c r="I26" s="67">
        <f>F27*I11/100</f>
        <v>8805.9599999999991</v>
      </c>
      <c r="J26" s="67">
        <f>F26*J11/100</f>
        <v>24011.223999999998</v>
      </c>
    </row>
    <row r="27" spans="2:12">
      <c r="B27" s="55" t="s">
        <v>13</v>
      </c>
      <c r="C27" s="65" t="e">
        <f>#REF!</f>
        <v>#REF!</v>
      </c>
      <c r="D27" s="51" t="e">
        <f>C27*111.4%</f>
        <v>#REF!</v>
      </c>
      <c r="E27" s="51"/>
      <c r="F27" s="66">
        <v>3</v>
      </c>
      <c r="G27" s="67">
        <f t="shared" si="4"/>
        <v>972.41279999999995</v>
      </c>
      <c r="H27" s="67">
        <f t="shared" si="3"/>
        <v>1045.6701</v>
      </c>
      <c r="I27" s="64">
        <f>I28+I29+I30+I31+I32</f>
        <v>144124.21200000003</v>
      </c>
      <c r="J27" s="67">
        <f>F27*J11/100</f>
        <v>9734.2800000000007</v>
      </c>
    </row>
    <row r="28" spans="2:12" ht="37.5">
      <c r="B28" s="61" t="s">
        <v>8</v>
      </c>
      <c r="C28" s="62" t="e">
        <f>C29+C30+C31+31+C33+C39</f>
        <v>#REF!</v>
      </c>
      <c r="D28" s="62" t="e">
        <f>D29+D30+D31+D32+D33+D39</f>
        <v>#REF!</v>
      </c>
      <c r="E28" s="62"/>
      <c r="F28" s="63">
        <f>F29+F30+F31+F32+F33</f>
        <v>49.1</v>
      </c>
      <c r="G28" s="64">
        <f>G29+G30+G31+G32+G33+G39</f>
        <v>16947.275105920002</v>
      </c>
      <c r="H28" s="64">
        <f t="shared" ref="H28" si="8">H29+H30+H31+H32+H33+H39</f>
        <v>18229.51541</v>
      </c>
      <c r="I28" s="67">
        <f>F29*I11/100</f>
        <v>94223.772000000012</v>
      </c>
      <c r="J28" s="64">
        <f>J29+J30+J31+J32+J33</f>
        <v>159317.71599999999</v>
      </c>
    </row>
    <row r="29" spans="2:12">
      <c r="B29" s="55" t="s">
        <v>25</v>
      </c>
      <c r="C29" s="65" t="e">
        <f>#REF!</f>
        <v>#REF!</v>
      </c>
      <c r="D29" s="51" t="e">
        <f>C29*111.4%</f>
        <v>#REF!</v>
      </c>
      <c r="E29" s="51"/>
      <c r="F29" s="66">
        <v>32.1</v>
      </c>
      <c r="G29" s="64">
        <f t="shared" si="4"/>
        <v>10404.81696</v>
      </c>
      <c r="H29" s="64">
        <f t="shared" si="3"/>
        <v>11188.67007</v>
      </c>
      <c r="I29" s="67">
        <f>F30*I11/100</f>
        <v>19079.580000000002</v>
      </c>
      <c r="J29" s="67">
        <f>F29*J11/100</f>
        <v>104156.796</v>
      </c>
    </row>
    <row r="30" spans="2:12">
      <c r="B30" s="55" t="s">
        <v>26</v>
      </c>
      <c r="C30" s="65" t="e">
        <f>#REF!</f>
        <v>#REF!</v>
      </c>
      <c r="D30" s="51" t="e">
        <f t="shared" ref="D30:D32" si="9">C30*111.4%</f>
        <v>#REF!</v>
      </c>
      <c r="E30" s="51"/>
      <c r="F30" s="66">
        <v>6.5</v>
      </c>
      <c r="G30" s="64">
        <f>G29*20.2%</f>
        <v>2101.7730259199998</v>
      </c>
      <c r="H30" s="64">
        <f t="shared" si="3"/>
        <v>2265.6185499999997</v>
      </c>
      <c r="I30" s="67">
        <f>F31*I11/100</f>
        <v>14676.6</v>
      </c>
      <c r="J30" s="67">
        <f>F30*J11/100</f>
        <v>21090.94</v>
      </c>
    </row>
    <row r="31" spans="2:12">
      <c r="B31" s="55" t="s">
        <v>27</v>
      </c>
      <c r="C31" s="65" t="e">
        <f>#REF!</f>
        <v>#REF!</v>
      </c>
      <c r="D31" s="51" t="e">
        <f t="shared" si="9"/>
        <v>#REF!</v>
      </c>
      <c r="E31" s="51"/>
      <c r="F31" s="66">
        <v>5</v>
      </c>
      <c r="G31" s="64">
        <f t="shared" si="4"/>
        <v>1620.6879999999999</v>
      </c>
      <c r="H31" s="64">
        <f t="shared" si="3"/>
        <v>1742.7834999999998</v>
      </c>
      <c r="I31" s="67">
        <f>F32*I11/100</f>
        <v>0</v>
      </c>
      <c r="J31" s="67">
        <f>F31*J11/100</f>
        <v>16223.8</v>
      </c>
    </row>
    <row r="32" spans="2:12">
      <c r="B32" s="55" t="s">
        <v>28</v>
      </c>
      <c r="C32" s="65">
        <v>0</v>
      </c>
      <c r="D32" s="51">
        <f t="shared" si="9"/>
        <v>0</v>
      </c>
      <c r="E32" s="51"/>
      <c r="F32" s="66">
        <f>D32/D10*100</f>
        <v>0</v>
      </c>
      <c r="G32" s="64">
        <f t="shared" si="4"/>
        <v>0</v>
      </c>
      <c r="H32" s="64">
        <f t="shared" si="3"/>
        <v>0</v>
      </c>
      <c r="I32" s="64">
        <f>I33+I34+I35+I36+I37+I38</f>
        <v>16144.26</v>
      </c>
      <c r="J32" s="67">
        <f>F32*J11/100</f>
        <v>0</v>
      </c>
    </row>
    <row r="33" spans="2:10">
      <c r="B33" s="49" t="s">
        <v>29</v>
      </c>
      <c r="C33" s="62">
        <f>C34+C35+C36+C37+C38</f>
        <v>14225.66</v>
      </c>
      <c r="D33" s="62">
        <f>D34+D35+D36+D37+D38</f>
        <v>15847.38524</v>
      </c>
      <c r="E33" s="62"/>
      <c r="F33" s="63">
        <f>F34+F35+F36+F37+F38+F39</f>
        <v>5.5</v>
      </c>
      <c r="G33" s="62">
        <f t="shared" ref="G33:H33" si="10">G34+G35+G36+G37+G38+G39</f>
        <v>1782.7568000000001</v>
      </c>
      <c r="H33" s="62">
        <f t="shared" si="10"/>
        <v>1917.06185</v>
      </c>
      <c r="I33" s="67">
        <f>F34*I11/100</f>
        <v>0</v>
      </c>
      <c r="J33" s="64">
        <f>J34+J35+J36+J37+J38+J39</f>
        <v>17846.18</v>
      </c>
    </row>
    <row r="34" spans="2:10">
      <c r="B34" s="68" t="s">
        <v>22</v>
      </c>
      <c r="C34" s="65">
        <v>0</v>
      </c>
      <c r="D34" s="51">
        <f>C34*111.4%</f>
        <v>0</v>
      </c>
      <c r="E34" s="51"/>
      <c r="F34" s="66">
        <f>D34/D10*100</f>
        <v>0</v>
      </c>
      <c r="G34" s="64">
        <f t="shared" si="4"/>
        <v>0</v>
      </c>
      <c r="H34" s="64">
        <f t="shared" si="3"/>
        <v>0</v>
      </c>
      <c r="I34" s="67">
        <f>F35*I11/100</f>
        <v>4109.4480000000003</v>
      </c>
      <c r="J34" s="67">
        <f>F34*J11/100</f>
        <v>0</v>
      </c>
    </row>
    <row r="35" spans="2:10">
      <c r="B35" s="55" t="s">
        <v>23</v>
      </c>
      <c r="C35" s="65">
        <v>8683.7999999999993</v>
      </c>
      <c r="D35" s="51">
        <f t="shared" ref="D35:D42" si="11">C35*111.4%</f>
        <v>9673.7531999999992</v>
      </c>
      <c r="E35" s="51"/>
      <c r="F35" s="66">
        <v>1.4</v>
      </c>
      <c r="G35" s="64">
        <f t="shared" si="4"/>
        <v>453.79263999999995</v>
      </c>
      <c r="H35" s="64">
        <f t="shared" si="3"/>
        <v>487.97937999999994</v>
      </c>
      <c r="I35" s="67">
        <f>F36*I11/100</f>
        <v>0</v>
      </c>
      <c r="J35" s="67">
        <f>F35*J11/100</f>
        <v>4542.6639999999998</v>
      </c>
    </row>
    <row r="36" spans="2:10">
      <c r="B36" s="55" t="s">
        <v>24</v>
      </c>
      <c r="C36" s="65">
        <v>0</v>
      </c>
      <c r="D36" s="51">
        <f t="shared" si="11"/>
        <v>0</v>
      </c>
      <c r="E36" s="51"/>
      <c r="F36" s="66">
        <f>D36/D10*100</f>
        <v>0</v>
      </c>
      <c r="G36" s="64">
        <f t="shared" si="4"/>
        <v>0</v>
      </c>
      <c r="H36" s="64">
        <f t="shared" si="3"/>
        <v>0</v>
      </c>
      <c r="I36" s="67">
        <f>F37*I11/100</f>
        <v>2641.788</v>
      </c>
      <c r="J36" s="67">
        <f>F36*J11/100</f>
        <v>0</v>
      </c>
    </row>
    <row r="37" spans="2:10">
      <c r="B37" s="55" t="s">
        <v>19</v>
      </c>
      <c r="C37" s="65">
        <v>5541.86</v>
      </c>
      <c r="D37" s="51">
        <f t="shared" si="11"/>
        <v>6173.6320400000004</v>
      </c>
      <c r="E37" s="51"/>
      <c r="F37" s="66">
        <v>0.9</v>
      </c>
      <c r="G37" s="64">
        <f t="shared" si="4"/>
        <v>291.72384</v>
      </c>
      <c r="H37" s="64">
        <f t="shared" si="3"/>
        <v>313.70103</v>
      </c>
      <c r="I37" s="67">
        <f>F38*I11/100</f>
        <v>0</v>
      </c>
      <c r="J37" s="67">
        <f>F37*J11/100</f>
        <v>2920.2840000000001</v>
      </c>
    </row>
    <row r="38" spans="2:10">
      <c r="B38" s="55" t="s">
        <v>20</v>
      </c>
      <c r="C38" s="65">
        <v>0</v>
      </c>
      <c r="D38" s="51">
        <f t="shared" si="11"/>
        <v>0</v>
      </c>
      <c r="E38" s="51"/>
      <c r="F38" s="66">
        <f>D38/D10*100</f>
        <v>0</v>
      </c>
      <c r="G38" s="64">
        <f t="shared" si="4"/>
        <v>0</v>
      </c>
      <c r="H38" s="64">
        <f t="shared" si="3"/>
        <v>0</v>
      </c>
      <c r="I38" s="67">
        <f>F39*I11/100</f>
        <v>9393.0239999999994</v>
      </c>
      <c r="J38" s="67">
        <f>F38*J11/100</f>
        <v>0</v>
      </c>
    </row>
    <row r="39" spans="2:10">
      <c r="B39" s="55" t="s">
        <v>21</v>
      </c>
      <c r="C39" s="65" t="e">
        <f>#REF!</f>
        <v>#REF!</v>
      </c>
      <c r="D39" s="51" t="e">
        <f t="shared" si="11"/>
        <v>#REF!</v>
      </c>
      <c r="E39" s="51"/>
      <c r="F39" s="66">
        <v>3.2</v>
      </c>
      <c r="G39" s="64">
        <f t="shared" si="4"/>
        <v>1037.2403200000001</v>
      </c>
      <c r="H39" s="64">
        <f t="shared" si="3"/>
        <v>1115.3814400000001</v>
      </c>
      <c r="I39" s="64">
        <f>F40*I11/100</f>
        <v>880.59599999999989</v>
      </c>
      <c r="J39" s="67">
        <f>F39*J11/100</f>
        <v>10383.232</v>
      </c>
    </row>
    <row r="40" spans="2:10">
      <c r="B40" s="49" t="s">
        <v>10</v>
      </c>
      <c r="C40" s="62">
        <v>967.62</v>
      </c>
      <c r="D40" s="69">
        <f t="shared" si="11"/>
        <v>1077.9286800000002</v>
      </c>
      <c r="E40" s="69"/>
      <c r="F40" s="70">
        <v>0.3</v>
      </c>
      <c r="G40" s="64">
        <f t="shared" si="4"/>
        <v>97.241279999999989</v>
      </c>
      <c r="H40" s="64">
        <f t="shared" si="3"/>
        <v>104.56701</v>
      </c>
      <c r="I40" s="64">
        <f>F41*I11/100</f>
        <v>11741.28</v>
      </c>
      <c r="J40" s="64">
        <f>F40*J11/100</f>
        <v>973.428</v>
      </c>
    </row>
    <row r="41" spans="2:10">
      <c r="B41" s="49" t="s">
        <v>11</v>
      </c>
      <c r="C41" s="62">
        <v>24315</v>
      </c>
      <c r="D41" s="69">
        <f t="shared" si="11"/>
        <v>27086.910000000003</v>
      </c>
      <c r="E41" s="69"/>
      <c r="F41" s="70">
        <v>4</v>
      </c>
      <c r="G41" s="64">
        <f t="shared" si="4"/>
        <v>1296.5503999999999</v>
      </c>
      <c r="H41" s="64">
        <f t="shared" si="3"/>
        <v>1394.2267999999999</v>
      </c>
      <c r="I41" s="64">
        <f>F42*I11/100</f>
        <v>25537.284</v>
      </c>
      <c r="J41" s="64">
        <f>F41*J11/100</f>
        <v>12979.04</v>
      </c>
    </row>
    <row r="42" spans="2:10">
      <c r="B42" s="49" t="s">
        <v>15</v>
      </c>
      <c r="C42" s="62">
        <v>53492</v>
      </c>
      <c r="D42" s="69">
        <f t="shared" si="11"/>
        <v>59590.088000000003</v>
      </c>
      <c r="E42" s="69"/>
      <c r="F42" s="70">
        <v>8.6999999999999993</v>
      </c>
      <c r="G42" s="64">
        <f t="shared" si="4"/>
        <v>2819.9971199999995</v>
      </c>
      <c r="H42" s="64">
        <f t="shared" si="3"/>
        <v>3032.4432899999997</v>
      </c>
      <c r="I42" s="64">
        <f>F43*I11/100</f>
        <v>3522.3839999999996</v>
      </c>
      <c r="J42" s="64">
        <f>F42*J11/100</f>
        <v>28229.411999999997</v>
      </c>
    </row>
    <row r="43" spans="2:10">
      <c r="B43" s="49" t="s">
        <v>12</v>
      </c>
      <c r="C43" s="62">
        <v>7642</v>
      </c>
      <c r="D43" s="69">
        <f>C43*111.4%</f>
        <v>8513.1880000000001</v>
      </c>
      <c r="E43" s="69"/>
      <c r="F43" s="70">
        <v>1.2</v>
      </c>
      <c r="G43" s="64">
        <f t="shared" si="4"/>
        <v>388.96511999999996</v>
      </c>
      <c r="H43" s="64">
        <f t="shared" si="3"/>
        <v>418.26803999999998</v>
      </c>
      <c r="I43" s="64">
        <f>F44*I11/100</f>
        <v>587.06399999999996</v>
      </c>
      <c r="J43" s="64">
        <f>F43*J11/100</f>
        <v>3893.712</v>
      </c>
    </row>
    <row r="44" spans="2:10">
      <c r="B44" s="49" t="s">
        <v>21</v>
      </c>
      <c r="C44" s="62"/>
      <c r="D44" s="51"/>
      <c r="E44" s="51"/>
      <c r="F44" s="70">
        <v>0.2</v>
      </c>
      <c r="G44" s="64">
        <v>1656.94</v>
      </c>
      <c r="H44" s="64">
        <v>0</v>
      </c>
      <c r="I44" s="71">
        <f>I12</f>
        <v>0</v>
      </c>
      <c r="J44" s="64">
        <f>F44*J11/100</f>
        <v>648.952</v>
      </c>
    </row>
    <row r="45" spans="2:10">
      <c r="B45" s="49" t="s">
        <v>48</v>
      </c>
      <c r="C45" s="62"/>
      <c r="D45" s="51"/>
      <c r="E45" s="51"/>
      <c r="F45" s="70"/>
      <c r="G45" s="71"/>
      <c r="H45" s="71"/>
      <c r="I45" s="72">
        <f>I12</f>
        <v>0</v>
      </c>
      <c r="J45" s="71">
        <f>J12</f>
        <v>0</v>
      </c>
    </row>
    <row r="46" spans="2:10">
      <c r="B46" s="49" t="s">
        <v>32</v>
      </c>
      <c r="C46" s="62" t="e">
        <f>C15+C20+C28+C40+C41+C42+C43</f>
        <v>#REF!</v>
      </c>
      <c r="D46" s="69" t="e">
        <f>D15+D20+D28+D40+D41+D42+D43</f>
        <v>#REF!</v>
      </c>
      <c r="E46" s="69"/>
      <c r="F46" s="70">
        <f>F15+F20+F28+F40+F41+F42+F43+F44</f>
        <v>100</v>
      </c>
      <c r="G46" s="73">
        <f t="shared" ref="G46:H46" si="12">G15+G20+G28+G40+G41+G42+G43+G44</f>
        <v>35044.83285952</v>
      </c>
      <c r="H46" s="73">
        <f t="shared" si="12"/>
        <v>35901.340100000001</v>
      </c>
      <c r="I46" s="74">
        <f>I10-I45</f>
        <v>293532</v>
      </c>
      <c r="J46" s="72">
        <f>J15+J20+J28+J40+J41+J42+J43+J44+J45</f>
        <v>324476</v>
      </c>
    </row>
    <row r="47" spans="2:10">
      <c r="B47" s="75" t="s">
        <v>40</v>
      </c>
      <c r="C47" s="76" t="e">
        <f>C10-C46</f>
        <v>#REF!</v>
      </c>
      <c r="D47" s="76" t="e">
        <f>D10-D46</f>
        <v>#REF!</v>
      </c>
      <c r="E47" s="76"/>
      <c r="F47" s="77"/>
      <c r="G47" s="74">
        <f t="shared" ref="G47:H47" si="13">G10-G46</f>
        <v>-2631.0728595200017</v>
      </c>
      <c r="H47" s="74">
        <f t="shared" si="13"/>
        <v>-1045.670100000003</v>
      </c>
      <c r="I47" s="74"/>
      <c r="J47" s="74">
        <f>J10-J46</f>
        <v>0</v>
      </c>
    </row>
    <row r="48" spans="2:10">
      <c r="B48" s="75" t="s">
        <v>45</v>
      </c>
      <c r="C48" s="76"/>
      <c r="D48" s="76"/>
      <c r="E48" s="76"/>
      <c r="F48" s="77"/>
      <c r="G48" s="74"/>
      <c r="H48" s="74"/>
      <c r="I48" s="74"/>
      <c r="J48" s="74">
        <f>J11-I11-I9</f>
        <v>-57274</v>
      </c>
    </row>
    <row r="49" spans="2:10">
      <c r="B49" s="75" t="s">
        <v>46</v>
      </c>
      <c r="C49" s="76"/>
      <c r="D49" s="76"/>
      <c r="E49" s="76"/>
      <c r="F49" s="77"/>
      <c r="G49" s="74"/>
      <c r="H49" s="74"/>
      <c r="I49" s="58"/>
      <c r="J49" s="74">
        <f>J12-I12-I8</f>
        <v>0</v>
      </c>
    </row>
    <row r="50" spans="2:10">
      <c r="B50" s="33" t="s">
        <v>118</v>
      </c>
      <c r="C50" s="75" t="e">
        <f>C46/C6/12</f>
        <v>#REF!</v>
      </c>
      <c r="D50" s="58" t="e">
        <f>D46/C6/12</f>
        <v>#REF!</v>
      </c>
      <c r="E50" s="58"/>
      <c r="F50" s="78"/>
      <c r="G50" s="58"/>
      <c r="H50" s="58" t="e">
        <f>H46/#REF!</f>
        <v>#REF!</v>
      </c>
      <c r="I50" s="75"/>
      <c r="J50" s="58">
        <f>J48+J49</f>
        <v>-57274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64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209320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492514</v>
      </c>
      <c r="J10" s="15">
        <f>J11+J12</f>
        <v>480449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492514</v>
      </c>
      <c r="J11" s="20">
        <v>480449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97.550323442582339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174349.95600000001</v>
      </c>
      <c r="J15" s="24">
        <f>J16+J17+J18+J19</f>
        <v>6726.2860000000001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4324.0410000000002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985.02800000000002</v>
      </c>
      <c r="J17" s="27">
        <f>F17*J11/100</f>
        <v>960.89800000000002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492.51400000000001</v>
      </c>
      <c r="J18" s="27">
        <f>F18*J11/100</f>
        <v>960.89800000000002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172872.41400000002</v>
      </c>
      <c r="J19" s="27">
        <f>F19*J11/100</f>
        <v>480.44900000000001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88652.52</v>
      </c>
      <c r="J20" s="24">
        <f>J21+J22+J23+J24+J25+J26+J27</f>
        <v>168637.59900000002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17730.504000000001</v>
      </c>
      <c r="J21" s="27">
        <f>F21*J11/100</f>
        <v>86480.82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5417.6540000000005</v>
      </c>
      <c r="J22" s="27">
        <f>F22*J11/100</f>
        <v>17296.164000000001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1970.056</v>
      </c>
      <c r="J23" s="27">
        <f>F23*J11/100</f>
        <v>5284.9390000000003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7880.2240000000002</v>
      </c>
      <c r="J24" s="27">
        <f>F24*J11/100</f>
        <v>1921.796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36446.036</v>
      </c>
      <c r="J25" s="27">
        <f>F25*J11/100</f>
        <v>7687.1840000000002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14775.42</v>
      </c>
      <c r="J26" s="27">
        <f>F26*J11/100</f>
        <v>35553.226000000002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241824.37400000001</v>
      </c>
      <c r="J27" s="27">
        <f>F27*J11/100</f>
        <v>14413.47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158096.99400000001</v>
      </c>
      <c r="J28" s="24">
        <f>J29+J30+J31+J32+J33</f>
        <v>235900.45900000003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32013.41</v>
      </c>
      <c r="J29" s="27">
        <f>F29*J11/100</f>
        <v>154224.12900000002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24625.7</v>
      </c>
      <c r="J30" s="27">
        <f>F30*J11/100</f>
        <v>31229.185000000001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24022.45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27088.27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26424.695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6895.1959999999999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6726.2860000000001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4432.6260000000002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4324.0410000000002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15760.448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1477.5419999999999</v>
      </c>
      <c r="J39" s="27">
        <f>F39*J11/100</f>
        <v>15374.368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19700.560000000001</v>
      </c>
      <c r="J40" s="24">
        <f>F40*J11/100</f>
        <v>1441.3469999999998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42848.718000000001</v>
      </c>
      <c r="J41" s="24">
        <f>F41*J11/100</f>
        <v>19217.96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5910.1679999999997</v>
      </c>
      <c r="J42" s="24">
        <f>F42*J11/100</f>
        <v>41799.062999999995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985.02800000000002</v>
      </c>
      <c r="J43" s="24">
        <f>F43*J11/100</f>
        <v>5765.387999999999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960.89800000000002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80">
        <f>I10-I45</f>
        <v>492514</v>
      </c>
      <c r="J46" s="32">
        <f>J15+J20+J28+J40+J41+J42+J43+J44+J45</f>
        <v>480449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/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-221385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-221385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66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184944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881890</v>
      </c>
      <c r="J10" s="15">
        <f>J11+J12</f>
        <v>847547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881890</v>
      </c>
      <c r="J11" s="20">
        <v>847547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96.105750150245498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312189.06</v>
      </c>
      <c r="J15" s="24">
        <f>J16+J17+J18+J19</f>
        <v>11865.658000000003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7627.9230000000007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1763.78</v>
      </c>
      <c r="J17" s="27">
        <f>F17*J11/100</f>
        <v>1695.0940000000003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881.89</v>
      </c>
      <c r="J18" s="27">
        <f>F18*J11/100</f>
        <v>1695.0940000000003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309543.39</v>
      </c>
      <c r="J19" s="27">
        <f>F19*J11/100</f>
        <v>847.54700000000014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158740.20000000001</v>
      </c>
      <c r="J20" s="24">
        <f>J21+J22+J23+J24+J25+J26+J27</f>
        <v>297488.99699999997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31748.04</v>
      </c>
      <c r="J21" s="27">
        <f>F21*J11/100</f>
        <v>152558.46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9700.7900000000009</v>
      </c>
      <c r="J22" s="27">
        <f>F22*J11/100</f>
        <v>30511.692000000003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3527.56</v>
      </c>
      <c r="J23" s="27">
        <f>F23*J11/100</f>
        <v>9323.0169999999998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14110.24</v>
      </c>
      <c r="J24" s="27">
        <f>F24*J11/100</f>
        <v>3390.1880000000006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65259.86</v>
      </c>
      <c r="J25" s="27">
        <f>F25*J11/100</f>
        <v>13560.752000000002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26456.7</v>
      </c>
      <c r="J26" s="27">
        <f>F26*J11/100</f>
        <v>62718.47800000001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433007.99</v>
      </c>
      <c r="J27" s="27">
        <f>F27*J11/100</f>
        <v>25426.41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283086.69</v>
      </c>
      <c r="J28" s="24">
        <f>J29+J30+J31+J32+J33</f>
        <v>416145.57700000005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57322.85</v>
      </c>
      <c r="J29" s="27">
        <f>F29*J11/100</f>
        <v>272062.58700000006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44094.5</v>
      </c>
      <c r="J30" s="27">
        <f>F30*J11/100</f>
        <v>55090.555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42377.35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48503.95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46615.085000000006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12346.46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11865.657999999998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7937.01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7627.9230000000007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28220.48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2645.67</v>
      </c>
      <c r="J39" s="27">
        <f>F39*J11/100</f>
        <v>27121.504000000004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35275.599999999999</v>
      </c>
      <c r="J40" s="24">
        <f>F40*J11/100</f>
        <v>2542.6409999999996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76724.429999999993</v>
      </c>
      <c r="J41" s="24">
        <f>F41*J11/100</f>
        <v>33901.879999999997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10582.68</v>
      </c>
      <c r="J42" s="24">
        <f>F42*J11/100</f>
        <v>73736.588999999993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1763.78</v>
      </c>
      <c r="J43" s="24">
        <f>F43*J11/100</f>
        <v>10170.563999999998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1695.0940000000003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80">
        <f>I10-I45</f>
        <v>881890</v>
      </c>
      <c r="J46" s="32">
        <f>J15+J20+J28+J40+J41+J42+J43+J44+J45</f>
        <v>847547.00000000012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/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-219287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-219287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67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204759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249738</v>
      </c>
      <c r="J10" s="15">
        <f>J11+J12</f>
        <v>197638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249738</v>
      </c>
      <c r="J11" s="20">
        <v>197638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79.138136767332171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88407.251999999993</v>
      </c>
      <c r="J15" s="24">
        <f>J16+J17+J18+J19</f>
        <v>2766.9319999999998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1778.7420000000002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499.47600000000006</v>
      </c>
      <c r="J17" s="27">
        <f>F17*J11/100</f>
        <v>395.27600000000007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249.73800000000003</v>
      </c>
      <c r="J18" s="27">
        <f>F18*J11/100</f>
        <v>395.27600000000007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87658.037999999986</v>
      </c>
      <c r="J19" s="27">
        <f>F19*J11/100</f>
        <v>197.63800000000003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44952.84</v>
      </c>
      <c r="J20" s="24">
        <f>J21+J22+J23+J24+J25+J26+J27</f>
        <v>69370.938000000009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8990.5680000000011</v>
      </c>
      <c r="J21" s="27">
        <f>F21*J11/100</f>
        <v>35574.839999999997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2747.1180000000004</v>
      </c>
      <c r="J22" s="27">
        <f>F22*J11/100</f>
        <v>7114.9680000000008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998.95200000000011</v>
      </c>
      <c r="J23" s="27">
        <f>F23*J11/100</f>
        <v>2174.018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3995.8080000000004</v>
      </c>
      <c r="J24" s="27">
        <f>F24*J11/100</f>
        <v>790.55200000000013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18480.612000000001</v>
      </c>
      <c r="J25" s="27">
        <f>F25*J11/100</f>
        <v>3162.2080000000005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7492.14</v>
      </c>
      <c r="J26" s="27">
        <f>F26*J11/100</f>
        <v>14625.212000000001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122621.35799999999</v>
      </c>
      <c r="J27" s="27">
        <f>F27*J11/100</f>
        <v>5929.14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80165.898000000001</v>
      </c>
      <c r="J28" s="24">
        <f>J29+J30+J31+J32+J33</f>
        <v>97040.258000000002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16232.97</v>
      </c>
      <c r="J29" s="27">
        <f>F29*J11/100</f>
        <v>63441.79800000001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12486.9</v>
      </c>
      <c r="J30" s="27">
        <f>F30*J11/100</f>
        <v>12846.47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9881.9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13735.59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10870.09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3496.3319999999994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2766.9319999999993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2247.6420000000003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1778.7420000000002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7991.6160000000009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749.21399999999994</v>
      </c>
      <c r="J39" s="27">
        <f>F39*J11/100</f>
        <v>6324.4160000000011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9989.52</v>
      </c>
      <c r="J40" s="24">
        <f>F40*J11/100</f>
        <v>592.91399999999999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21727.205999999995</v>
      </c>
      <c r="J41" s="24">
        <f>F41*J11/100</f>
        <v>7905.52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2996.8559999999998</v>
      </c>
      <c r="J42" s="24">
        <f>F42*J11/100</f>
        <v>17194.505999999998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499.47600000000006</v>
      </c>
      <c r="J43" s="24">
        <f>F43*J11/100</f>
        <v>2371.6559999999999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395.27600000000007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6">
        <f>I10-I45</f>
        <v>249738</v>
      </c>
      <c r="J46" s="32">
        <f>J15+J20+J28+J40+J41+J42+J43+J44+J45</f>
        <v>197638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/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-256859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-256859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I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68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151926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488962</v>
      </c>
      <c r="J10" s="15">
        <f>J11+J12</f>
        <v>488318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488962</v>
      </c>
      <c r="J11" s="20">
        <v>488318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99.868292423542115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173092.54800000001</v>
      </c>
      <c r="J15" s="24">
        <f>J16+J17+J18+J19</f>
        <v>6836.4520000000011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4394.8620000000001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977.92400000000009</v>
      </c>
      <c r="J17" s="27">
        <f>F17*J11/100</f>
        <v>976.63600000000008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488.96200000000005</v>
      </c>
      <c r="J18" s="27">
        <f>F18*J11/100</f>
        <v>976.63600000000008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171625.66200000001</v>
      </c>
      <c r="J19" s="27">
        <f>F19*J11/100</f>
        <v>488.31800000000004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88013.16</v>
      </c>
      <c r="J20" s="24">
        <f>J21+J22+J23+J24+J25+J26+J27</f>
        <v>171399.61800000002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17602.631999999998</v>
      </c>
      <c r="J21" s="27">
        <f>F21*J11/100</f>
        <v>87897.24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5378.5820000000003</v>
      </c>
      <c r="J22" s="27">
        <f>F22*J11/100</f>
        <v>17579.448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1955.8480000000002</v>
      </c>
      <c r="J23" s="27">
        <f>F23*J11/100</f>
        <v>5371.4980000000005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7823.3920000000007</v>
      </c>
      <c r="J24" s="27">
        <f>F24*J11/100</f>
        <v>1953.2720000000002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36183.188000000002</v>
      </c>
      <c r="J25" s="27">
        <f>F25*J11/100</f>
        <v>7813.0880000000006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14668.86</v>
      </c>
      <c r="J26" s="27">
        <f>F26*J11/100</f>
        <v>36135.531999999999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240080.34200000003</v>
      </c>
      <c r="J27" s="27">
        <f>F27*J11/100</f>
        <v>14649.54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156956.80200000003</v>
      </c>
      <c r="J28" s="24">
        <f>J29+J30+J31+J32+J33</f>
        <v>239764.13800000001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31782.53</v>
      </c>
      <c r="J29" s="27">
        <f>F29*J11/100</f>
        <v>156750.07800000001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24448.1</v>
      </c>
      <c r="J30" s="27">
        <f>F30*J11/100</f>
        <v>31740.67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24415.9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26892.91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26857.489999999998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6845.4679999999989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6836.4519999999993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4400.6579999999994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4394.8620000000001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15646.784000000001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1466.886</v>
      </c>
      <c r="J39" s="27">
        <f>F39*J11/100</f>
        <v>15626.176000000001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19558.48</v>
      </c>
      <c r="J40" s="24">
        <f>F40*J11/100</f>
        <v>1464.954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42539.693999999996</v>
      </c>
      <c r="J41" s="24">
        <f>F41*J11/100</f>
        <v>19532.72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5867.5439999999999</v>
      </c>
      <c r="J42" s="24">
        <f>F42*J11/100</f>
        <v>42483.665999999997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977.92400000000009</v>
      </c>
      <c r="J43" s="24">
        <f>F43*J11/100</f>
        <v>5859.8159999999998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976.63600000000008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80">
        <f>I10-I45</f>
        <v>488962</v>
      </c>
      <c r="J46" s="32">
        <f>J15+J20+J28+J40+J41+J42+J43+J44+J45</f>
        <v>488317.99999999994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-152570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-152570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I51" sqref="I51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90" t="s">
        <v>0</v>
      </c>
      <c r="C3" s="90"/>
      <c r="D3" s="90"/>
      <c r="E3" s="90"/>
      <c r="F3" s="90"/>
      <c r="G3" s="90"/>
      <c r="H3" s="90"/>
      <c r="I3" s="90"/>
      <c r="J3" s="90"/>
    </row>
    <row r="4" spans="2:12">
      <c r="B4" s="91" t="s">
        <v>69</v>
      </c>
      <c r="C4" s="91"/>
      <c r="D4" s="91"/>
      <c r="E4" s="91"/>
      <c r="F4" s="91"/>
      <c r="G4" s="91"/>
      <c r="H4" s="91"/>
      <c r="I4" s="91"/>
      <c r="J4" s="91"/>
    </row>
    <row r="5" spans="2:12" ht="17.25" customHeight="1">
      <c r="B5" s="41"/>
      <c r="C5" s="42"/>
      <c r="D5" s="41"/>
      <c r="E5" s="41"/>
      <c r="F5" s="41"/>
      <c r="G5" s="43"/>
      <c r="H5" s="43"/>
      <c r="I5" s="92" t="s">
        <v>42</v>
      </c>
      <c r="J5" s="93"/>
      <c r="K5" s="1"/>
    </row>
    <row r="6" spans="2:12" ht="63.75" customHeight="1">
      <c r="B6" s="41" t="s">
        <v>39</v>
      </c>
      <c r="C6" s="42">
        <v>2894.2750000000001</v>
      </c>
      <c r="D6" s="41" t="s">
        <v>17</v>
      </c>
      <c r="E6" s="41" t="s">
        <v>33</v>
      </c>
      <c r="F6" s="41" t="s">
        <v>18</v>
      </c>
      <c r="G6" s="43" t="s">
        <v>34</v>
      </c>
      <c r="H6" s="43" t="s">
        <v>35</v>
      </c>
      <c r="I6" s="43" t="s">
        <v>36</v>
      </c>
      <c r="J6" s="43" t="s">
        <v>37</v>
      </c>
      <c r="K6" s="1"/>
    </row>
    <row r="7" spans="2:12" ht="17.25" customHeight="1">
      <c r="B7" s="41"/>
      <c r="C7" s="44"/>
      <c r="D7" s="45"/>
      <c r="E7" s="45"/>
      <c r="F7" s="45"/>
      <c r="G7" s="46"/>
      <c r="H7" s="46"/>
      <c r="I7" s="46"/>
      <c r="J7" s="46"/>
      <c r="K7" s="1"/>
    </row>
    <row r="8" spans="2:12" ht="39" customHeight="1">
      <c r="B8" s="47" t="s">
        <v>43</v>
      </c>
      <c r="C8" s="44"/>
      <c r="D8" s="45"/>
      <c r="E8" s="45"/>
      <c r="F8" s="45"/>
      <c r="G8" s="46"/>
      <c r="H8" s="46">
        <f>G10*1.065</f>
        <v>34520.654399999999</v>
      </c>
      <c r="I8" s="48">
        <v>0</v>
      </c>
      <c r="J8" s="48"/>
      <c r="K8" s="1"/>
    </row>
    <row r="9" spans="2:12" ht="18" customHeight="1">
      <c r="B9" s="47" t="s">
        <v>44</v>
      </c>
      <c r="C9" s="44"/>
      <c r="D9" s="45"/>
      <c r="E9" s="45"/>
      <c r="F9" s="45"/>
      <c r="G9" s="46"/>
      <c r="H9" s="46"/>
      <c r="I9" s="48">
        <v>151926</v>
      </c>
      <c r="J9" s="48"/>
      <c r="K9" s="1"/>
    </row>
    <row r="10" spans="2:12">
      <c r="B10" s="49" t="s">
        <v>1</v>
      </c>
      <c r="C10" s="50">
        <f>C6*17.64*12</f>
        <v>612660.1320000001</v>
      </c>
      <c r="D10" s="51">
        <f>C10*111.4%</f>
        <v>682503.38704800012</v>
      </c>
      <c r="E10" s="51"/>
      <c r="F10" s="52"/>
      <c r="G10" s="53">
        <v>32413.759999999998</v>
      </c>
      <c r="H10" s="53">
        <v>34855.67</v>
      </c>
      <c r="I10" s="54">
        <f>I11+I12</f>
        <v>488962</v>
      </c>
      <c r="J10" s="54">
        <f>J11+J12</f>
        <v>488318</v>
      </c>
      <c r="K10" s="1"/>
    </row>
    <row r="11" spans="2:12">
      <c r="B11" s="55" t="s">
        <v>31</v>
      </c>
      <c r="C11" s="56"/>
      <c r="D11" s="52"/>
      <c r="E11" s="52"/>
      <c r="F11" s="52"/>
      <c r="G11" s="57"/>
      <c r="H11" s="57"/>
      <c r="I11" s="58">
        <v>488962</v>
      </c>
      <c r="J11" s="58">
        <v>488318</v>
      </c>
    </row>
    <row r="12" spans="2:12">
      <c r="B12" s="55" t="s">
        <v>52</v>
      </c>
      <c r="C12" s="52"/>
      <c r="D12" s="52"/>
      <c r="E12" s="52"/>
      <c r="F12" s="52"/>
      <c r="G12" s="57"/>
      <c r="H12" s="57"/>
      <c r="I12" s="58">
        <v>0</v>
      </c>
      <c r="J12" s="58">
        <v>0</v>
      </c>
    </row>
    <row r="13" spans="2:12">
      <c r="B13" s="55"/>
      <c r="C13" s="59"/>
      <c r="D13" s="52"/>
      <c r="E13" s="52"/>
      <c r="F13" s="52"/>
      <c r="G13" s="57"/>
      <c r="H13" s="57"/>
      <c r="I13" s="57"/>
      <c r="J13" s="60">
        <f>J11/I11*100</f>
        <v>99.868292423542115</v>
      </c>
    </row>
    <row r="14" spans="2:12">
      <c r="B14" s="49" t="s">
        <v>2</v>
      </c>
      <c r="C14" s="59"/>
      <c r="D14" s="52"/>
      <c r="E14" s="52"/>
      <c r="F14" s="52"/>
      <c r="G14" s="57"/>
      <c r="H14" s="57"/>
      <c r="I14" s="57"/>
      <c r="J14" s="57"/>
    </row>
    <row r="15" spans="2:12" ht="37.5">
      <c r="B15" s="61" t="s">
        <v>3</v>
      </c>
      <c r="C15" s="62" t="e">
        <f t="shared" ref="C15:D15" si="0">C16+C17+C18</f>
        <v>#REF!</v>
      </c>
      <c r="D15" s="62" t="e">
        <f t="shared" si="0"/>
        <v>#REF!</v>
      </c>
      <c r="E15" s="62"/>
      <c r="F15" s="63">
        <f>F16+F17+F18+F19</f>
        <v>1.4000000000000001</v>
      </c>
      <c r="G15" s="63">
        <f t="shared" ref="G15:H15" si="1">G16+G17+G18+G19</f>
        <v>448.96512000000001</v>
      </c>
      <c r="H15" s="63">
        <f t="shared" si="1"/>
        <v>487.97937999999999</v>
      </c>
      <c r="I15" s="64">
        <f>I16+I17+I18+I19</f>
        <v>173092.54800000001</v>
      </c>
      <c r="J15" s="64">
        <f>J16+J17+J18+J19</f>
        <v>6836.4520000000011</v>
      </c>
      <c r="L15" s="2"/>
    </row>
    <row r="16" spans="2:12">
      <c r="B16" s="55" t="s">
        <v>4</v>
      </c>
      <c r="C16" s="65" t="e">
        <f>#REF!</f>
        <v>#REF!</v>
      </c>
      <c r="D16" s="51" t="e">
        <f>C16*111.4%</f>
        <v>#REF!</v>
      </c>
      <c r="E16" s="51"/>
      <c r="F16" s="66">
        <v>0.9</v>
      </c>
      <c r="G16" s="64">
        <f>32413.76*F16/100</f>
        <v>291.72384</v>
      </c>
      <c r="H16" s="64">
        <f>34855.67*F16/100</f>
        <v>313.70103</v>
      </c>
      <c r="I16" s="64"/>
      <c r="J16" s="67">
        <f>F16*J11/100</f>
        <v>4394.8620000000001</v>
      </c>
    </row>
    <row r="17" spans="2:12">
      <c r="B17" s="55" t="s">
        <v>5</v>
      </c>
      <c r="C17" s="65" t="e">
        <f>#REF!</f>
        <v>#REF!</v>
      </c>
      <c r="D17" s="51" t="e">
        <f t="shared" ref="D17:D18" si="2">C17*111.4%</f>
        <v>#REF!</v>
      </c>
      <c r="E17" s="51"/>
      <c r="F17" s="66">
        <v>0.2</v>
      </c>
      <c r="G17" s="64">
        <v>60</v>
      </c>
      <c r="H17" s="64">
        <f t="shared" ref="H17:H43" si="3">34855.67*F17/100</f>
        <v>69.711340000000007</v>
      </c>
      <c r="I17" s="67">
        <f>F18*I11/100</f>
        <v>977.92400000000009</v>
      </c>
      <c r="J17" s="67">
        <f>F17*J11/100</f>
        <v>976.63600000000008</v>
      </c>
    </row>
    <row r="18" spans="2:12">
      <c r="B18" s="55" t="s">
        <v>6</v>
      </c>
      <c r="C18" s="65" t="e">
        <f>#REF!</f>
        <v>#REF!</v>
      </c>
      <c r="D18" s="51" t="e">
        <f t="shared" si="2"/>
        <v>#REF!</v>
      </c>
      <c r="E18" s="51"/>
      <c r="F18" s="66">
        <v>0.2</v>
      </c>
      <c r="G18" s="64">
        <f t="shared" ref="G18:G43" si="4">32413.76*F18/100</f>
        <v>64.827520000000007</v>
      </c>
      <c r="H18" s="64">
        <f t="shared" si="3"/>
        <v>69.711340000000007</v>
      </c>
      <c r="I18" s="67">
        <f>F19*I11/100</f>
        <v>488.96200000000005</v>
      </c>
      <c r="J18" s="67">
        <f>F18*J11/100</f>
        <v>976.63600000000008</v>
      </c>
      <c r="L18" s="2"/>
    </row>
    <row r="19" spans="2:12">
      <c r="B19" s="55" t="s">
        <v>30</v>
      </c>
      <c r="C19" s="64"/>
      <c r="D19" s="51"/>
      <c r="E19" s="51"/>
      <c r="F19" s="66">
        <v>0.1</v>
      </c>
      <c r="G19" s="64">
        <f t="shared" si="4"/>
        <v>32.413760000000003</v>
      </c>
      <c r="H19" s="64">
        <f t="shared" si="3"/>
        <v>34.855670000000003</v>
      </c>
      <c r="I19" s="64">
        <f>I20+I21+I22+I23+I24+I25+I26</f>
        <v>171625.66200000001</v>
      </c>
      <c r="J19" s="67">
        <f>F19*J11/100</f>
        <v>488.31800000000004</v>
      </c>
    </row>
    <row r="20" spans="2:12" ht="37.5">
      <c r="B20" s="61" t="s">
        <v>7</v>
      </c>
      <c r="C20" s="62" t="e">
        <f>C21+C22+C23+C24+C25+C26+C27</f>
        <v>#REF!</v>
      </c>
      <c r="D20" s="62" t="e">
        <f t="shared" ref="D20" si="5">D21+D22+D23+D24+D25+D26+D27</f>
        <v>#REF!</v>
      </c>
      <c r="E20" s="62"/>
      <c r="F20" s="63">
        <f>(F21+F22+F23+F24+F25+F26+F27)</f>
        <v>35.1</v>
      </c>
      <c r="G20" s="64">
        <f>G21+G22+G23+G24+G25+G26+G27</f>
        <v>11388.8987136</v>
      </c>
      <c r="H20" s="64">
        <f t="shared" ref="H20" si="6">H21+H22+H23+H24+H25+H26+H27</f>
        <v>12234.340169999999</v>
      </c>
      <c r="I20" s="67">
        <f>F21*I11/100</f>
        <v>88013.16</v>
      </c>
      <c r="J20" s="64">
        <f>J21+J22+J23+J24+J25+J26+J27</f>
        <v>171399.61800000002</v>
      </c>
      <c r="L20" s="2"/>
    </row>
    <row r="21" spans="2:12">
      <c r="B21" s="55" t="s">
        <v>4</v>
      </c>
      <c r="C21" s="65" t="e">
        <f>#REF!</f>
        <v>#REF!</v>
      </c>
      <c r="D21" s="51" t="e">
        <f>C21*111.4%</f>
        <v>#REF!</v>
      </c>
      <c r="E21" s="51"/>
      <c r="F21" s="66">
        <v>18</v>
      </c>
      <c r="G21" s="64">
        <f t="shared" si="4"/>
        <v>5834.4767999999995</v>
      </c>
      <c r="H21" s="64">
        <f t="shared" si="3"/>
        <v>6274.0205999999998</v>
      </c>
      <c r="I21" s="67">
        <f>F22*I11/100</f>
        <v>17602.631999999998</v>
      </c>
      <c r="J21" s="67">
        <f>F21*J11/100</f>
        <v>87897.24</v>
      </c>
      <c r="L21" s="2"/>
    </row>
    <row r="22" spans="2:12">
      <c r="B22" s="55" t="s">
        <v>5</v>
      </c>
      <c r="C22" s="65" t="e">
        <f>#REF!</f>
        <v>#REF!</v>
      </c>
      <c r="D22" s="51" t="e">
        <f t="shared" ref="D22:D26" si="7">C22*111.4%</f>
        <v>#REF!</v>
      </c>
      <c r="E22" s="51"/>
      <c r="F22" s="66">
        <v>3.6</v>
      </c>
      <c r="G22" s="64">
        <f>G21*20.2%</f>
        <v>1178.5643135999999</v>
      </c>
      <c r="H22" s="64">
        <f t="shared" si="3"/>
        <v>1254.80412</v>
      </c>
      <c r="I22" s="67">
        <f>F23*I11/100</f>
        <v>5378.5820000000003</v>
      </c>
      <c r="J22" s="67">
        <f>F22*J11/100</f>
        <v>17579.448</v>
      </c>
    </row>
    <row r="23" spans="2:12">
      <c r="B23" s="55" t="s">
        <v>6</v>
      </c>
      <c r="C23" s="65" t="e">
        <f>#REF!</f>
        <v>#REF!</v>
      </c>
      <c r="D23" s="51" t="e">
        <f t="shared" si="7"/>
        <v>#REF!</v>
      </c>
      <c r="E23" s="51"/>
      <c r="F23" s="66">
        <v>1.1000000000000001</v>
      </c>
      <c r="G23" s="64">
        <f t="shared" si="4"/>
        <v>356.55135999999999</v>
      </c>
      <c r="H23" s="64">
        <f t="shared" si="3"/>
        <v>383.41237000000001</v>
      </c>
      <c r="I23" s="67">
        <f>F24*I11/100</f>
        <v>1955.8480000000002</v>
      </c>
      <c r="J23" s="67">
        <f>F23*J11/100</f>
        <v>5371.4980000000005</v>
      </c>
    </row>
    <row r="24" spans="2:12">
      <c r="B24" s="55" t="s">
        <v>9</v>
      </c>
      <c r="C24" s="65" t="e">
        <f>#REF!</f>
        <v>#REF!</v>
      </c>
      <c r="D24" s="51" t="e">
        <f t="shared" si="7"/>
        <v>#REF!</v>
      </c>
      <c r="E24" s="51"/>
      <c r="F24" s="66">
        <v>0.4</v>
      </c>
      <c r="G24" s="64">
        <f t="shared" si="4"/>
        <v>129.65504000000001</v>
      </c>
      <c r="H24" s="64">
        <f t="shared" si="3"/>
        <v>139.42268000000001</v>
      </c>
      <c r="I24" s="67">
        <f>F25*I11/100</f>
        <v>7823.3920000000007</v>
      </c>
      <c r="J24" s="67">
        <f>F24*J11/100</f>
        <v>1953.2720000000002</v>
      </c>
    </row>
    <row r="25" spans="2:12">
      <c r="B25" s="55" t="s">
        <v>14</v>
      </c>
      <c r="C25" s="65" t="e">
        <f>#REF!</f>
        <v>#REF!</v>
      </c>
      <c r="D25" s="51" t="e">
        <f t="shared" si="7"/>
        <v>#REF!</v>
      </c>
      <c r="E25" s="51"/>
      <c r="F25" s="66">
        <v>1.6</v>
      </c>
      <c r="G25" s="64">
        <f t="shared" si="4"/>
        <v>518.62016000000006</v>
      </c>
      <c r="H25" s="64">
        <f t="shared" si="3"/>
        <v>557.69072000000006</v>
      </c>
      <c r="I25" s="67">
        <f>F26*I11/100</f>
        <v>36183.188000000002</v>
      </c>
      <c r="J25" s="67">
        <f>F25*J11/100</f>
        <v>7813.0880000000006</v>
      </c>
    </row>
    <row r="26" spans="2:12">
      <c r="B26" s="55" t="s">
        <v>16</v>
      </c>
      <c r="C26" s="65" t="e">
        <f>#REF!</f>
        <v>#REF!</v>
      </c>
      <c r="D26" s="51" t="e">
        <f t="shared" si="7"/>
        <v>#REF!</v>
      </c>
      <c r="E26" s="51"/>
      <c r="F26" s="66">
        <v>7.4</v>
      </c>
      <c r="G26" s="64">
        <f t="shared" si="4"/>
        <v>2398.6182399999998</v>
      </c>
      <c r="H26" s="64">
        <f t="shared" si="3"/>
        <v>2579.3195800000003</v>
      </c>
      <c r="I26" s="67">
        <f>F27*I11/100</f>
        <v>14668.86</v>
      </c>
      <c r="J26" s="67">
        <f>F26*J11/100</f>
        <v>36135.531999999999</v>
      </c>
    </row>
    <row r="27" spans="2:12">
      <c r="B27" s="55" t="s">
        <v>13</v>
      </c>
      <c r="C27" s="65" t="e">
        <f>#REF!</f>
        <v>#REF!</v>
      </c>
      <c r="D27" s="51" t="e">
        <f>C27*111.4%</f>
        <v>#REF!</v>
      </c>
      <c r="E27" s="51"/>
      <c r="F27" s="66">
        <v>3</v>
      </c>
      <c r="G27" s="67">
        <f t="shared" si="4"/>
        <v>972.41279999999995</v>
      </c>
      <c r="H27" s="67">
        <f t="shared" si="3"/>
        <v>1045.6701</v>
      </c>
      <c r="I27" s="64">
        <f>I28+I29+I30+I31+I32</f>
        <v>240080.34200000003</v>
      </c>
      <c r="J27" s="67">
        <f>F27*J11/100</f>
        <v>14649.54</v>
      </c>
    </row>
    <row r="28" spans="2:12" ht="37.5">
      <c r="B28" s="61" t="s">
        <v>8</v>
      </c>
      <c r="C28" s="62" t="e">
        <f>C29+C30+C31+31+C33+C39</f>
        <v>#REF!</v>
      </c>
      <c r="D28" s="62" t="e">
        <f>D29+D30+D31+D32+D33+D39</f>
        <v>#REF!</v>
      </c>
      <c r="E28" s="62"/>
      <c r="F28" s="63">
        <f>F29+F30+F31+F32+F33</f>
        <v>49.1</v>
      </c>
      <c r="G28" s="64">
        <f>G29+G30+G31+G32+G33+G39</f>
        <v>16947.275105920002</v>
      </c>
      <c r="H28" s="64">
        <f t="shared" ref="H28" si="8">H29+H30+H31+H32+H33+H39</f>
        <v>18229.51541</v>
      </c>
      <c r="I28" s="67">
        <f>F29*I11/100</f>
        <v>156956.80200000003</v>
      </c>
      <c r="J28" s="64">
        <f>J29+J30+J31+J32+J33</f>
        <v>239764.13800000001</v>
      </c>
    </row>
    <row r="29" spans="2:12">
      <c r="B29" s="55" t="s">
        <v>25</v>
      </c>
      <c r="C29" s="65" t="e">
        <f>#REF!</f>
        <v>#REF!</v>
      </c>
      <c r="D29" s="51" t="e">
        <f>C29*111.4%</f>
        <v>#REF!</v>
      </c>
      <c r="E29" s="51"/>
      <c r="F29" s="66">
        <v>32.1</v>
      </c>
      <c r="G29" s="64">
        <f t="shared" si="4"/>
        <v>10404.81696</v>
      </c>
      <c r="H29" s="64">
        <f t="shared" si="3"/>
        <v>11188.67007</v>
      </c>
      <c r="I29" s="67">
        <f>F30*I11/100</f>
        <v>31782.53</v>
      </c>
      <c r="J29" s="67">
        <f>F29*J11/100</f>
        <v>156750.07800000001</v>
      </c>
    </row>
    <row r="30" spans="2:12">
      <c r="B30" s="55" t="s">
        <v>26</v>
      </c>
      <c r="C30" s="65" t="e">
        <f>#REF!</f>
        <v>#REF!</v>
      </c>
      <c r="D30" s="51" t="e">
        <f t="shared" ref="D30:D32" si="9">C30*111.4%</f>
        <v>#REF!</v>
      </c>
      <c r="E30" s="51"/>
      <c r="F30" s="66">
        <v>6.5</v>
      </c>
      <c r="G30" s="64">
        <f>G29*20.2%</f>
        <v>2101.7730259199998</v>
      </c>
      <c r="H30" s="64">
        <f t="shared" si="3"/>
        <v>2265.6185499999997</v>
      </c>
      <c r="I30" s="67">
        <f>F31*I11/100</f>
        <v>24448.1</v>
      </c>
      <c r="J30" s="67">
        <f>F30*J11/100</f>
        <v>31740.67</v>
      </c>
    </row>
    <row r="31" spans="2:12">
      <c r="B31" s="55" t="s">
        <v>27</v>
      </c>
      <c r="C31" s="65" t="e">
        <f>#REF!</f>
        <v>#REF!</v>
      </c>
      <c r="D31" s="51" t="e">
        <f t="shared" si="9"/>
        <v>#REF!</v>
      </c>
      <c r="E31" s="51"/>
      <c r="F31" s="66">
        <v>5</v>
      </c>
      <c r="G31" s="64">
        <f t="shared" si="4"/>
        <v>1620.6879999999999</v>
      </c>
      <c r="H31" s="64">
        <f t="shared" si="3"/>
        <v>1742.7834999999998</v>
      </c>
      <c r="I31" s="67">
        <f>F32*I11/100</f>
        <v>0</v>
      </c>
      <c r="J31" s="67">
        <f>F31*J11/100</f>
        <v>24415.9</v>
      </c>
    </row>
    <row r="32" spans="2:12">
      <c r="B32" s="55" t="s">
        <v>28</v>
      </c>
      <c r="C32" s="65">
        <v>0</v>
      </c>
      <c r="D32" s="51">
        <f t="shared" si="9"/>
        <v>0</v>
      </c>
      <c r="E32" s="51"/>
      <c r="F32" s="66">
        <f>D32/D10*100</f>
        <v>0</v>
      </c>
      <c r="G32" s="64">
        <f t="shared" si="4"/>
        <v>0</v>
      </c>
      <c r="H32" s="64">
        <f t="shared" si="3"/>
        <v>0</v>
      </c>
      <c r="I32" s="64">
        <f>I33+I34+I35+I36+I37+I38</f>
        <v>26892.91</v>
      </c>
      <c r="J32" s="67">
        <f>F32*J11/100</f>
        <v>0</v>
      </c>
    </row>
    <row r="33" spans="2:10">
      <c r="B33" s="49" t="s">
        <v>29</v>
      </c>
      <c r="C33" s="62">
        <f>C34+C35+C36+C37+C38</f>
        <v>14225.66</v>
      </c>
      <c r="D33" s="62">
        <f>D34+D35+D36+D37+D38</f>
        <v>15847.38524</v>
      </c>
      <c r="E33" s="62"/>
      <c r="F33" s="63">
        <f>F34+F35+F36+F37+F38+F39</f>
        <v>5.5</v>
      </c>
      <c r="G33" s="62">
        <f t="shared" ref="G33:H33" si="10">G34+G35+G36+G37+G38+G39</f>
        <v>1782.7568000000001</v>
      </c>
      <c r="H33" s="62">
        <f t="shared" si="10"/>
        <v>1917.06185</v>
      </c>
      <c r="I33" s="67">
        <f>F34*I11/100</f>
        <v>0</v>
      </c>
      <c r="J33" s="64">
        <f>J34+J35+J36+J37+J38+J39</f>
        <v>26857.489999999998</v>
      </c>
    </row>
    <row r="34" spans="2:10">
      <c r="B34" s="68" t="s">
        <v>22</v>
      </c>
      <c r="C34" s="65">
        <v>0</v>
      </c>
      <c r="D34" s="51">
        <f>C34*111.4%</f>
        <v>0</v>
      </c>
      <c r="E34" s="51"/>
      <c r="F34" s="66">
        <f>D34/D10*100</f>
        <v>0</v>
      </c>
      <c r="G34" s="64">
        <f t="shared" si="4"/>
        <v>0</v>
      </c>
      <c r="H34" s="64">
        <f t="shared" si="3"/>
        <v>0</v>
      </c>
      <c r="I34" s="67">
        <f>F35*I11/100</f>
        <v>6845.4679999999989</v>
      </c>
      <c r="J34" s="67">
        <f>F34*J11/100</f>
        <v>0</v>
      </c>
    </row>
    <row r="35" spans="2:10">
      <c r="B35" s="55" t="s">
        <v>23</v>
      </c>
      <c r="C35" s="65">
        <v>8683.7999999999993</v>
      </c>
      <c r="D35" s="51">
        <f t="shared" ref="D35:D42" si="11">C35*111.4%</f>
        <v>9673.7531999999992</v>
      </c>
      <c r="E35" s="51"/>
      <c r="F35" s="66">
        <v>1.4</v>
      </c>
      <c r="G35" s="64">
        <f t="shared" si="4"/>
        <v>453.79263999999995</v>
      </c>
      <c r="H35" s="64">
        <f t="shared" si="3"/>
        <v>487.97937999999994</v>
      </c>
      <c r="I35" s="67">
        <f>F36*I11/100</f>
        <v>0</v>
      </c>
      <c r="J35" s="67">
        <f>F35*J11/100</f>
        <v>6836.4519999999993</v>
      </c>
    </row>
    <row r="36" spans="2:10">
      <c r="B36" s="55" t="s">
        <v>24</v>
      </c>
      <c r="C36" s="65">
        <v>0</v>
      </c>
      <c r="D36" s="51">
        <f t="shared" si="11"/>
        <v>0</v>
      </c>
      <c r="E36" s="51"/>
      <c r="F36" s="66">
        <f>D36/D10*100</f>
        <v>0</v>
      </c>
      <c r="G36" s="64">
        <f t="shared" si="4"/>
        <v>0</v>
      </c>
      <c r="H36" s="64">
        <f t="shared" si="3"/>
        <v>0</v>
      </c>
      <c r="I36" s="67">
        <f>F37*I11/100</f>
        <v>4400.6579999999994</v>
      </c>
      <c r="J36" s="67">
        <f>F36*J11/100</f>
        <v>0</v>
      </c>
    </row>
    <row r="37" spans="2:10">
      <c r="B37" s="55" t="s">
        <v>19</v>
      </c>
      <c r="C37" s="65">
        <v>5541.86</v>
      </c>
      <c r="D37" s="51">
        <f t="shared" si="11"/>
        <v>6173.6320400000004</v>
      </c>
      <c r="E37" s="51"/>
      <c r="F37" s="66">
        <v>0.9</v>
      </c>
      <c r="G37" s="64">
        <f t="shared" si="4"/>
        <v>291.72384</v>
      </c>
      <c r="H37" s="64">
        <f t="shared" si="3"/>
        <v>313.70103</v>
      </c>
      <c r="I37" s="67">
        <f>F38*I11/100</f>
        <v>0</v>
      </c>
      <c r="J37" s="67">
        <f>F37*J11/100</f>
        <v>4394.8620000000001</v>
      </c>
    </row>
    <row r="38" spans="2:10">
      <c r="B38" s="55" t="s">
        <v>20</v>
      </c>
      <c r="C38" s="65">
        <v>0</v>
      </c>
      <c r="D38" s="51">
        <f t="shared" si="11"/>
        <v>0</v>
      </c>
      <c r="E38" s="51"/>
      <c r="F38" s="66">
        <f>D38/D10*100</f>
        <v>0</v>
      </c>
      <c r="G38" s="64">
        <f t="shared" si="4"/>
        <v>0</v>
      </c>
      <c r="H38" s="64">
        <f t="shared" si="3"/>
        <v>0</v>
      </c>
      <c r="I38" s="67">
        <f>F39*I11/100</f>
        <v>15646.784000000001</v>
      </c>
      <c r="J38" s="67">
        <f>F38*J11/100</f>
        <v>0</v>
      </c>
    </row>
    <row r="39" spans="2:10">
      <c r="B39" s="55" t="s">
        <v>21</v>
      </c>
      <c r="C39" s="65" t="e">
        <f>#REF!</f>
        <v>#REF!</v>
      </c>
      <c r="D39" s="51" t="e">
        <f t="shared" si="11"/>
        <v>#REF!</v>
      </c>
      <c r="E39" s="51"/>
      <c r="F39" s="66">
        <v>3.2</v>
      </c>
      <c r="G39" s="64">
        <f t="shared" si="4"/>
        <v>1037.2403200000001</v>
      </c>
      <c r="H39" s="64">
        <f t="shared" si="3"/>
        <v>1115.3814400000001</v>
      </c>
      <c r="I39" s="64">
        <f>F40*I11/100</f>
        <v>1466.886</v>
      </c>
      <c r="J39" s="67">
        <f>F39*J11/100</f>
        <v>15626.176000000001</v>
      </c>
    </row>
    <row r="40" spans="2:10">
      <c r="B40" s="49" t="s">
        <v>10</v>
      </c>
      <c r="C40" s="62">
        <v>967.62</v>
      </c>
      <c r="D40" s="69">
        <f t="shared" si="11"/>
        <v>1077.9286800000002</v>
      </c>
      <c r="E40" s="69"/>
      <c r="F40" s="70">
        <v>0.3</v>
      </c>
      <c r="G40" s="64">
        <f t="shared" si="4"/>
        <v>97.241279999999989</v>
      </c>
      <c r="H40" s="64">
        <f t="shared" si="3"/>
        <v>104.56701</v>
      </c>
      <c r="I40" s="64">
        <f>F41*I11/100</f>
        <v>19558.48</v>
      </c>
      <c r="J40" s="64">
        <f>F40*J11/100</f>
        <v>1464.954</v>
      </c>
    </row>
    <row r="41" spans="2:10">
      <c r="B41" s="49" t="s">
        <v>11</v>
      </c>
      <c r="C41" s="62">
        <v>24315</v>
      </c>
      <c r="D41" s="69">
        <f t="shared" si="11"/>
        <v>27086.910000000003</v>
      </c>
      <c r="E41" s="69"/>
      <c r="F41" s="70">
        <v>4</v>
      </c>
      <c r="G41" s="64">
        <f t="shared" si="4"/>
        <v>1296.5503999999999</v>
      </c>
      <c r="H41" s="64">
        <f t="shared" si="3"/>
        <v>1394.2267999999999</v>
      </c>
      <c r="I41" s="64">
        <f>F42*I11/100</f>
        <v>42539.693999999996</v>
      </c>
      <c r="J41" s="64">
        <f>F41*J11/100</f>
        <v>19532.72</v>
      </c>
    </row>
    <row r="42" spans="2:10">
      <c r="B42" s="49" t="s">
        <v>15</v>
      </c>
      <c r="C42" s="62">
        <v>53492</v>
      </c>
      <c r="D42" s="69">
        <f t="shared" si="11"/>
        <v>59590.088000000003</v>
      </c>
      <c r="E42" s="69"/>
      <c r="F42" s="70">
        <v>8.6999999999999993</v>
      </c>
      <c r="G42" s="64">
        <f t="shared" si="4"/>
        <v>2819.9971199999995</v>
      </c>
      <c r="H42" s="64">
        <f t="shared" si="3"/>
        <v>3032.4432899999997</v>
      </c>
      <c r="I42" s="64">
        <f>F43*I11/100</f>
        <v>5867.5439999999999</v>
      </c>
      <c r="J42" s="64">
        <f>F42*J11/100</f>
        <v>42483.665999999997</v>
      </c>
    </row>
    <row r="43" spans="2:10">
      <c r="B43" s="49" t="s">
        <v>12</v>
      </c>
      <c r="C43" s="62">
        <v>7642</v>
      </c>
      <c r="D43" s="69">
        <f>C43*111.4%</f>
        <v>8513.1880000000001</v>
      </c>
      <c r="E43" s="69"/>
      <c r="F43" s="70">
        <v>1.2</v>
      </c>
      <c r="G43" s="64">
        <f t="shared" si="4"/>
        <v>388.96511999999996</v>
      </c>
      <c r="H43" s="64">
        <f t="shared" si="3"/>
        <v>418.26803999999998</v>
      </c>
      <c r="I43" s="64">
        <f>F44*I11/100</f>
        <v>977.92400000000009</v>
      </c>
      <c r="J43" s="64">
        <f>F43*J11/100</f>
        <v>5859.8159999999998</v>
      </c>
    </row>
    <row r="44" spans="2:10">
      <c r="B44" s="49" t="s">
        <v>21</v>
      </c>
      <c r="C44" s="62"/>
      <c r="D44" s="51"/>
      <c r="E44" s="51"/>
      <c r="F44" s="70">
        <v>0.2</v>
      </c>
      <c r="G44" s="64">
        <v>1656.94</v>
      </c>
      <c r="H44" s="64">
        <v>0</v>
      </c>
      <c r="I44" s="71">
        <f>I12</f>
        <v>0</v>
      </c>
      <c r="J44" s="64">
        <f>F44*J11/100</f>
        <v>976.63600000000008</v>
      </c>
    </row>
    <row r="45" spans="2:10">
      <c r="B45" s="49" t="s">
        <v>48</v>
      </c>
      <c r="C45" s="62"/>
      <c r="D45" s="51"/>
      <c r="E45" s="51"/>
      <c r="F45" s="70"/>
      <c r="G45" s="71"/>
      <c r="H45" s="71"/>
      <c r="I45" s="71">
        <f>I12</f>
        <v>0</v>
      </c>
      <c r="J45" s="71">
        <f>J12</f>
        <v>0</v>
      </c>
    </row>
    <row r="46" spans="2:10">
      <c r="B46" s="49" t="s">
        <v>32</v>
      </c>
      <c r="C46" s="62" t="e">
        <f>C15+C20+C28+C40+C41+C42+C43</f>
        <v>#REF!</v>
      </c>
      <c r="D46" s="69" t="e">
        <f>D15+D20+D28+D40+D41+D42+D43</f>
        <v>#REF!</v>
      </c>
      <c r="E46" s="69"/>
      <c r="F46" s="70">
        <f>F15+F20+F28+F40+F41+F42+F43+F44</f>
        <v>100</v>
      </c>
      <c r="G46" s="73">
        <f t="shared" ref="G46:H46" si="12">G15+G20+G28+G40+G41+G42+G43+G44</f>
        <v>35044.83285952</v>
      </c>
      <c r="H46" s="73">
        <f t="shared" si="12"/>
        <v>35901.340100000001</v>
      </c>
      <c r="I46" s="74">
        <f>I10-I45</f>
        <v>488962</v>
      </c>
      <c r="J46" s="72">
        <f>J15+J20+J28+J40+J41+J42+J43+J44+J45</f>
        <v>488317.99999999994</v>
      </c>
    </row>
    <row r="47" spans="2:10">
      <c r="B47" s="75" t="s">
        <v>40</v>
      </c>
      <c r="C47" s="76" t="e">
        <f>C10-C46</f>
        <v>#REF!</v>
      </c>
      <c r="D47" s="76" t="e">
        <f>D10-D46</f>
        <v>#REF!</v>
      </c>
      <c r="E47" s="76"/>
      <c r="F47" s="77"/>
      <c r="G47" s="74">
        <f t="shared" ref="G47:H47" si="13">G10-G46</f>
        <v>-2631.0728595200017</v>
      </c>
      <c r="H47" s="74">
        <f t="shared" si="13"/>
        <v>-1045.670100000003</v>
      </c>
      <c r="I47" s="74"/>
      <c r="J47" s="74">
        <f>J10-J46</f>
        <v>0</v>
      </c>
    </row>
    <row r="48" spans="2:10">
      <c r="B48" s="75" t="s">
        <v>45</v>
      </c>
      <c r="C48" s="76"/>
      <c r="D48" s="76"/>
      <c r="E48" s="76"/>
      <c r="F48" s="77"/>
      <c r="G48" s="74"/>
      <c r="H48" s="74"/>
      <c r="I48" s="74"/>
      <c r="J48" s="74">
        <f>J11-I11-I9</f>
        <v>-152570</v>
      </c>
    </row>
    <row r="49" spans="2:10">
      <c r="B49" s="75" t="s">
        <v>46</v>
      </c>
      <c r="C49" s="76"/>
      <c r="D49" s="76"/>
      <c r="E49" s="76"/>
      <c r="F49" s="77"/>
      <c r="G49" s="74"/>
      <c r="H49" s="74"/>
      <c r="I49" s="58"/>
      <c r="J49" s="74">
        <f>J12-I12-I8</f>
        <v>0</v>
      </c>
    </row>
    <row r="50" spans="2:10">
      <c r="B50" s="75" t="s">
        <v>49</v>
      </c>
      <c r="C50" s="75" t="e">
        <f>C46/C6/12</f>
        <v>#REF!</v>
      </c>
      <c r="D50" s="58" t="e">
        <f>D46/C6/12</f>
        <v>#REF!</v>
      </c>
      <c r="E50" s="58"/>
      <c r="F50" s="78"/>
      <c r="G50" s="58"/>
      <c r="H50" s="58" t="e">
        <f>H46/#REF!</f>
        <v>#REF!</v>
      </c>
      <c r="I50" s="75"/>
      <c r="J50" s="58">
        <f>J48+J49</f>
        <v>-152570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70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96453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599419</v>
      </c>
      <c r="J10" s="15">
        <f>J11+J12</f>
        <v>560547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599419</v>
      </c>
      <c r="J11" s="20">
        <v>560547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93.515053743708492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212194.32600000003</v>
      </c>
      <c r="J15" s="24">
        <f>J16+J17+J18+J19</f>
        <v>7847.6579999999994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5044.9229999999998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1198.838</v>
      </c>
      <c r="J17" s="27">
        <f>F17*J11/100</f>
        <v>1121.0940000000001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599.41899999999998</v>
      </c>
      <c r="J18" s="27">
        <f>F18*J11/100</f>
        <v>1121.0940000000001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210396.06900000002</v>
      </c>
      <c r="J19" s="27">
        <f>F19*J11/100</f>
        <v>560.54700000000003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107895.42</v>
      </c>
      <c r="J20" s="24">
        <f>J21+J22+J23+J24+J25+J26+J27</f>
        <v>196751.997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21579.083999999999</v>
      </c>
      <c r="J21" s="27">
        <f>F21*J11/100</f>
        <v>100898.46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6593.6090000000004</v>
      </c>
      <c r="J22" s="27">
        <f>F22*J11/100</f>
        <v>20179.691999999999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2397.6759999999999</v>
      </c>
      <c r="J23" s="27">
        <f>F23*J11/100</f>
        <v>6166.0170000000007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9590.7039999999997</v>
      </c>
      <c r="J24" s="27">
        <f>F24*J11/100</f>
        <v>2242.1880000000001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44357.006000000008</v>
      </c>
      <c r="J25" s="27">
        <f>F25*J11/100</f>
        <v>8968.7520000000004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17982.57</v>
      </c>
      <c r="J26" s="27">
        <f>F26*J11/100</f>
        <v>41480.478000000003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294314.72899999999</v>
      </c>
      <c r="J27" s="27">
        <f>F27*J11/100</f>
        <v>16816.41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192413.49900000001</v>
      </c>
      <c r="J28" s="24">
        <f>J29+J30+J31+J32+J33</f>
        <v>275228.57699999999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38962.235000000001</v>
      </c>
      <c r="J29" s="27">
        <f>F29*J11/100</f>
        <v>179935.587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29970.95</v>
      </c>
      <c r="J30" s="27">
        <f>F30*J11/100</f>
        <v>36435.555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28027.35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32968.044999999998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30830.084999999999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8391.866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7847.6579999999994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5394.7709999999997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5044.9229999999998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19181.407999999999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1798.2569999999998</v>
      </c>
      <c r="J39" s="27">
        <f>F39*J11/100</f>
        <v>17937.504000000001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23976.76</v>
      </c>
      <c r="J40" s="24">
        <f>F40*J11/100</f>
        <v>1681.6410000000001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52149.453000000001</v>
      </c>
      <c r="J41" s="24">
        <f>F41*J11/100</f>
        <v>22421.88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7193.0279999999993</v>
      </c>
      <c r="J42" s="24">
        <f>F42*J11/100</f>
        <v>48767.588999999993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1198.838</v>
      </c>
      <c r="J43" s="24">
        <f>F43*J11/100</f>
        <v>6726.5640000000003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f>I12</f>
        <v>0</v>
      </c>
      <c r="J44" s="24">
        <f>F44*J11/100</f>
        <v>1121.0940000000001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6">
        <f>I10-I45</f>
        <v>599419</v>
      </c>
      <c r="J46" s="32">
        <f>J15+J20+J28+J40+J41+J42+J43+J44+J45</f>
        <v>560547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/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-135325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-135325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1" activePane="bottomRight" state="frozen"/>
      <selection pane="topRight" activeCell="C1" sqref="C1"/>
      <selection pane="bottomLeft" activeCell="A7" sqref="A7"/>
      <selection pane="bottomRight" activeCell="B46" sqref="B46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125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10831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60290</v>
      </c>
      <c r="J10" s="15">
        <f>J11+J12</f>
        <v>69023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60290</v>
      </c>
      <c r="J11" s="20">
        <v>69023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114.48498921877592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844.06000000000006</v>
      </c>
      <c r="J15" s="24">
        <f>J16+J17+J18+J19</f>
        <v>966.322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542.61</v>
      </c>
      <c r="J16" s="27">
        <f>F16*J11/100</f>
        <v>621.20699999999999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120.58</v>
      </c>
      <c r="J17" s="27">
        <f>F17*J11/100</f>
        <v>138.04599999999999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120.58</v>
      </c>
      <c r="J18" s="27">
        <f>F18*J11/100</f>
        <v>138.04599999999999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60.29</v>
      </c>
      <c r="J19" s="27">
        <f>F19*J11/100</f>
        <v>69.022999999999996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21161.79</v>
      </c>
      <c r="J20" s="24">
        <f>J21+J22+J23+J24+J25+J26+J27</f>
        <v>24227.073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10852.2</v>
      </c>
      <c r="J21" s="27">
        <f>F21*J11/100</f>
        <v>12424.14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2170.44</v>
      </c>
      <c r="J22" s="27">
        <f>F22*J11/100</f>
        <v>2484.828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663.19</v>
      </c>
      <c r="J23" s="27">
        <f>F23*J11/100</f>
        <v>759.25300000000004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241.16</v>
      </c>
      <c r="J24" s="27">
        <f>F24*J11/100</f>
        <v>276.09199999999998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964.64</v>
      </c>
      <c r="J25" s="27">
        <f>F25*J11/100</f>
        <v>1104.3679999999999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4461.46</v>
      </c>
      <c r="J26" s="27">
        <f>F26*J11/100</f>
        <v>5107.7020000000002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1808.7</v>
      </c>
      <c r="J27" s="27">
        <f>F27*J11/100</f>
        <v>2070.69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29602.39</v>
      </c>
      <c r="J28" s="24">
        <f>J29+J30+J31+J32+J33</f>
        <v>33890.293000000005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19353.09</v>
      </c>
      <c r="J29" s="27">
        <f>F29*J11/100</f>
        <v>22156.383000000002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3918.85</v>
      </c>
      <c r="J30" s="27">
        <f>F30*J11/100</f>
        <v>4486.4949999999999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3014.5</v>
      </c>
      <c r="J31" s="27">
        <f>F31*J11/100</f>
        <v>3451.15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3315.95</v>
      </c>
      <c r="J33" s="24">
        <f>J34+J35+J36+J37+J38+J39</f>
        <v>3796.2649999999999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844.06</v>
      </c>
      <c r="J35" s="27">
        <f>F35*J11/100</f>
        <v>966.322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542.61</v>
      </c>
      <c r="J37" s="27">
        <f>F37*J11/100</f>
        <v>621.20699999999999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1929.28</v>
      </c>
      <c r="J39" s="27">
        <f>F39*J11/100</f>
        <v>2208.7359999999999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180.87</v>
      </c>
      <c r="J40" s="24">
        <f>F40*J11/100</f>
        <v>207.06899999999999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2411.6</v>
      </c>
      <c r="J41" s="24">
        <f>F41*J11/100</f>
        <v>2760.92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5245.23</v>
      </c>
      <c r="J42" s="24">
        <f>F42*J11/100</f>
        <v>6005.0010000000002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723.48</v>
      </c>
      <c r="J43" s="24">
        <f>F43*J11/100</f>
        <v>828.27599999999995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120.58</v>
      </c>
      <c r="J44" s="24">
        <f>F44*J11/100</f>
        <v>138.04599999999999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60290.000000000007</v>
      </c>
      <c r="J46" s="32">
        <f>J15+J20+J28+J40+J41+J42+J43+J44+J45</f>
        <v>69023.000000000015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127</v>
      </c>
      <c r="C48" s="34"/>
      <c r="D48" s="34"/>
      <c r="E48" s="34"/>
      <c r="F48" s="35"/>
      <c r="G48" s="36"/>
      <c r="H48" s="36"/>
      <c r="I48" s="36"/>
      <c r="J48" s="36">
        <v>2098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v>2098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71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112214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284582</v>
      </c>
      <c r="J10" s="15">
        <f>J11+J12</f>
        <v>267809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284582</v>
      </c>
      <c r="J11" s="20">
        <v>267809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94.106092444356975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100742.02800000001</v>
      </c>
      <c r="J15" s="24">
        <f>J16+J17+J18+J19</f>
        <v>3749.326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2410.2809999999999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569.16399999999999</v>
      </c>
      <c r="J17" s="27">
        <f>F17*J11/100</f>
        <v>535.61800000000005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284.58199999999999</v>
      </c>
      <c r="J18" s="27">
        <f>F18*J11/100</f>
        <v>535.61800000000005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99888.282000000007</v>
      </c>
      <c r="J19" s="27">
        <f>F19*J11/100</f>
        <v>267.80900000000003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51224.76</v>
      </c>
      <c r="J20" s="24">
        <f>J21+J22+J23+J24+J25+J26+J27</f>
        <v>94000.959000000017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10244.952000000001</v>
      </c>
      <c r="J21" s="27">
        <f>F21*J11/100</f>
        <v>48205.62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3130.402</v>
      </c>
      <c r="J22" s="27">
        <f>F22*J11/100</f>
        <v>9641.1239999999998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1138.328</v>
      </c>
      <c r="J23" s="27">
        <f>F23*J11/100</f>
        <v>2945.8990000000003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4553.3119999999999</v>
      </c>
      <c r="J24" s="27">
        <f>F24*J11/100</f>
        <v>1071.2360000000001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21059.068000000003</v>
      </c>
      <c r="J25" s="27">
        <f>F25*J11/100</f>
        <v>4284.9440000000004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8537.4599999999991</v>
      </c>
      <c r="J26" s="27">
        <f>F26*J11/100</f>
        <v>19817.866000000002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139729.76200000002</v>
      </c>
      <c r="J27" s="27">
        <f>F27*J11/100</f>
        <v>8034.27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91350.822000000015</v>
      </c>
      <c r="J28" s="24">
        <f>J29+J30+J31+J32+J33</f>
        <v>131494.21900000001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18497.830000000002</v>
      </c>
      <c r="J29" s="27">
        <f>F29*J11/100</f>
        <v>85966.688999999998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14229.1</v>
      </c>
      <c r="J30" s="27">
        <f>F30*J11/100</f>
        <v>17407.584999999999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13390.45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15652.01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14729.495000000001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3984.1479999999997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3749.3259999999996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2561.2380000000003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2410.2809999999999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9106.6239999999998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853.74599999999987</v>
      </c>
      <c r="J39" s="27">
        <f>F39*J11/100</f>
        <v>8569.8880000000008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11383.28</v>
      </c>
      <c r="J40" s="24">
        <f>F40*J11/100</f>
        <v>803.42700000000002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24758.633999999998</v>
      </c>
      <c r="J41" s="24">
        <f>F41*J11/100</f>
        <v>10712.36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3414.9839999999995</v>
      </c>
      <c r="J42" s="24">
        <f>F42*J11/100</f>
        <v>23299.382999999998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569.16399999999999</v>
      </c>
      <c r="J43" s="24">
        <f>F43*J11/100</f>
        <v>3213.7080000000001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v>1138</v>
      </c>
      <c r="J44" s="24">
        <f>F44*J11/100</f>
        <v>535.61800000000005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2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284581.67200000002</v>
      </c>
      <c r="J46" s="32">
        <f>J15+J20+J28+J40+J41+J42+J43+J44+J45</f>
        <v>267809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0.3279999999795109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-128987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0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-128987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72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14714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203034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559570</v>
      </c>
      <c r="J10" s="15">
        <f>J11+J12</f>
        <v>496503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536641</v>
      </c>
      <c r="J11" s="20">
        <v>475524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22929</v>
      </c>
      <c r="J12" s="20">
        <v>20979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88.61119444843014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H15" si="1">G16+G17+G18+G19</f>
        <v>448.96512000000001</v>
      </c>
      <c r="H15" s="23">
        <f t="shared" si="1"/>
        <v>487.97937999999999</v>
      </c>
      <c r="I15" s="24">
        <f>I16+I17+I18+I19</f>
        <v>189970.91400000005</v>
      </c>
      <c r="J15" s="24">
        <f>J16+J17+J18+J19</f>
        <v>6657.3360000000002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4"/>
      <c r="J16" s="27">
        <f>F16*J11/100</f>
        <v>4279.7160000000003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F18*I11/100</f>
        <v>1073.2820000000002</v>
      </c>
      <c r="J17" s="27">
        <f>F17*J11/100</f>
        <v>951.048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F19*I11/100</f>
        <v>536.64100000000008</v>
      </c>
      <c r="J18" s="27">
        <f>F18*J11/100</f>
        <v>951.048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4">
        <f>I20+I21+I22+I23+I24+I25+I26</f>
        <v>188360.99100000004</v>
      </c>
      <c r="J19" s="27">
        <f>F19*J11/100</f>
        <v>475.524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7">
        <f>F21*I11/100</f>
        <v>96595.38</v>
      </c>
      <c r="J20" s="24">
        <f>J21+J22+J23+J24+J25+J26+J27</f>
        <v>166908.92400000003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F22*I11/100</f>
        <v>19319.076000000001</v>
      </c>
      <c r="J21" s="27">
        <f>F21*J11/100</f>
        <v>85594.32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F23*I11/100</f>
        <v>5903.0510000000013</v>
      </c>
      <c r="J22" s="27">
        <f>F22*J11/100</f>
        <v>17118.864000000001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F24*I11/100</f>
        <v>2146.5640000000003</v>
      </c>
      <c r="J23" s="27">
        <f>F23*J11/100</f>
        <v>5230.7640000000001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F25*I11/100</f>
        <v>8586.2560000000012</v>
      </c>
      <c r="J24" s="27">
        <f>F24*J11/100</f>
        <v>1902.096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F26*I11/100</f>
        <v>39711.434000000001</v>
      </c>
      <c r="J25" s="27">
        <f>F25*J11/100</f>
        <v>7608.384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F27*I11/100</f>
        <v>16099.23</v>
      </c>
      <c r="J26" s="27">
        <f>F26*J11/100</f>
        <v>35188.775999999998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4">
        <f>I28+I29+I30+I31+I32</f>
        <v>263490.73100000003</v>
      </c>
      <c r="J27" s="27">
        <f>F27*J11/100</f>
        <v>14265.72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7">
        <f>F29*I11/100</f>
        <v>172261.76100000003</v>
      </c>
      <c r="J28" s="24">
        <f>J29+J30+J31+J32+J33</f>
        <v>233482.28400000001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F30*I11/100</f>
        <v>34881.665000000001</v>
      </c>
      <c r="J29" s="27">
        <f>F29*J11/100</f>
        <v>152643.204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F31*I11/100</f>
        <v>26832.05</v>
      </c>
      <c r="J30" s="27">
        <f>F30*J11/100</f>
        <v>30909.06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F32*I11/100</f>
        <v>0</v>
      </c>
      <c r="J31" s="27">
        <f>F31*J11/100</f>
        <v>23776.2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4">
        <f>I33+I34+I35+I36+I37+I38</f>
        <v>29515.255000000001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7">
        <f>F34*I11/100</f>
        <v>0</v>
      </c>
      <c r="J33" s="24">
        <f>J34+J35+J36+J37+J38+J39</f>
        <v>26153.82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F35*I11/100</f>
        <v>7512.9739999999993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F36*I11/100</f>
        <v>0</v>
      </c>
      <c r="J35" s="27">
        <f>F35*J11/100</f>
        <v>6657.3359999999993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F37*I11/100</f>
        <v>4829.7690000000002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F38*I11/100</f>
        <v>0</v>
      </c>
      <c r="J37" s="27">
        <f>F37*J11/100</f>
        <v>4279.7160000000003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F39*I11/100</f>
        <v>17172.512000000002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4">
        <f>F40*I11/100</f>
        <v>1609.9229999999998</v>
      </c>
      <c r="J39" s="27">
        <f>F39*J11/100</f>
        <v>15216.768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F41*I11/100</f>
        <v>21465.64</v>
      </c>
      <c r="J40" s="24">
        <f>F40*J11/100</f>
        <v>1426.5719999999999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F42*I11/100</f>
        <v>46687.766999999993</v>
      </c>
      <c r="J41" s="24">
        <f>F41*J11/100</f>
        <v>19020.96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F43*I11/100</f>
        <v>6439.6919999999991</v>
      </c>
      <c r="J42" s="24">
        <f>F42*J11/100</f>
        <v>41370.587999999996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F44*I11/100</f>
        <v>1073.2820000000002</v>
      </c>
      <c r="J43" s="24">
        <f>F43*J11/100</f>
        <v>5706.2879999999996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39">
        <v>2147</v>
      </c>
      <c r="J44" s="24">
        <f>F44*J11/100</f>
        <v>951.048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22929</v>
      </c>
      <c r="J45" s="39">
        <f>J12</f>
        <v>20979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559570.4360000001</v>
      </c>
      <c r="J46" s="32">
        <f>J15+J20+J28+J40+J41+J42+J43+J44+J45</f>
        <v>496503.00000000006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-0.43600000010337681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-264151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20"/>
      <c r="J49" s="36">
        <f>J12-I12-I8</f>
        <v>-16664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79"/>
      <c r="J50" s="20">
        <f>J48+J49</f>
        <v>-280815</v>
      </c>
    </row>
    <row r="51" spans="2:10">
      <c r="I51" s="2"/>
    </row>
    <row r="52" spans="2:10">
      <c r="G52" s="2"/>
      <c r="H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73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385034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781595</v>
      </c>
      <c r="J10" s="15">
        <f>J11+J12</f>
        <v>717674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712259</v>
      </c>
      <c r="J11" s="20">
        <v>654353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69336</v>
      </c>
      <c r="J12" s="20">
        <v>63321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91.870092199607171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9971.6260000000002</v>
      </c>
      <c r="J15" s="24">
        <f>J16+J17+J18+J19</f>
        <v>9160.9419999999991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6410.3310000000001</v>
      </c>
      <c r="J16" s="27">
        <f>F16*J11/100</f>
        <v>5889.1770000000006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1424.5180000000003</v>
      </c>
      <c r="J17" s="27">
        <f>F17*J11/100</f>
        <v>1308.7060000000001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1424.5180000000003</v>
      </c>
      <c r="J18" s="27">
        <f>F18*J11/100</f>
        <v>1308.7060000000001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712.25900000000013</v>
      </c>
      <c r="J19" s="27">
        <f>F19*J11/100</f>
        <v>654.35300000000007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250002.90899999996</v>
      </c>
      <c r="J20" s="24">
        <f>J21+J22+J23+J24+J25+J26+J27</f>
        <v>229677.90299999999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128206.62</v>
      </c>
      <c r="J21" s="27">
        <f>F21*J11/100</f>
        <v>117783.54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25641.324000000001</v>
      </c>
      <c r="J22" s="27">
        <f>F22*J11/100</f>
        <v>23556.708000000002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7834.8490000000002</v>
      </c>
      <c r="J23" s="27">
        <f>F23*J11/100</f>
        <v>7197.8830000000007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2849.0360000000005</v>
      </c>
      <c r="J24" s="27">
        <f>F24*J11/100</f>
        <v>2617.4120000000003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11396.144000000002</v>
      </c>
      <c r="J25" s="27">
        <f>F25*J11/100</f>
        <v>10469.648000000001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52707.166000000005</v>
      </c>
      <c r="J26" s="27">
        <f>F26*J11/100</f>
        <v>48422.122000000003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21367.77</v>
      </c>
      <c r="J27" s="27">
        <f>F27*J11/100</f>
        <v>19630.59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349719.16900000005</v>
      </c>
      <c r="J28" s="24">
        <f>J29+J30+J31+J32+J33</f>
        <v>321287.32299999997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228635.13900000002</v>
      </c>
      <c r="J29" s="27">
        <f>F29*J11/100</f>
        <v>210047.31299999999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46296.834999999999</v>
      </c>
      <c r="J30" s="27">
        <f>F30*J11/100</f>
        <v>42532.945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35612.949999999997</v>
      </c>
      <c r="J31" s="27">
        <f>F31*J11/100</f>
        <v>32717.65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39174.245000000003</v>
      </c>
      <c r="J33" s="24">
        <f>J34+J35+J36+J37+J38+J39</f>
        <v>35989.415000000001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9971.6260000000002</v>
      </c>
      <c r="J35" s="27">
        <f>F35*J11/100</f>
        <v>9160.9419999999991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6410.3310000000001</v>
      </c>
      <c r="J37" s="27">
        <f>F37*J11/100</f>
        <v>5889.1770000000006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22792.288000000004</v>
      </c>
      <c r="J39" s="27">
        <f>F39*J11/100</f>
        <v>20939.296000000002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2136.777</v>
      </c>
      <c r="J40" s="24">
        <f>F40*J11/100</f>
        <v>1963.059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28490.36</v>
      </c>
      <c r="J41" s="24">
        <f>F41*J11/100</f>
        <v>26174.12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61966.532999999996</v>
      </c>
      <c r="J42" s="24">
        <f>F42*J11/100</f>
        <v>56928.710999999996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8547.1080000000002</v>
      </c>
      <c r="J43" s="24">
        <f>F43*J11/100</f>
        <v>7852.2359999999999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1424.5180000000003</v>
      </c>
      <c r="J44" s="24">
        <f>F44*J11/100</f>
        <v>1308.7060000000001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69336</v>
      </c>
      <c r="J45" s="39">
        <f>J12</f>
        <v>63321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781595.00000000012</v>
      </c>
      <c r="J46" s="32">
        <f>J15+J20+J28+J40+J41+J42+J43+J44+J45</f>
        <v>717674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-442940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-6015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-448955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F44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74</v>
      </c>
      <c r="C4" s="85"/>
      <c r="D4" s="85"/>
      <c r="E4" s="85"/>
      <c r="F4" s="85"/>
      <c r="G4" s="85"/>
      <c r="H4" s="85"/>
      <c r="I4" s="85"/>
      <c r="J4" s="85"/>
    </row>
    <row r="5" spans="2:12" ht="17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13573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183308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922926</v>
      </c>
      <c r="J10" s="15">
        <f>J11+J12</f>
        <v>880145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812777</v>
      </c>
      <c r="J11" s="20">
        <v>813049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110149</v>
      </c>
      <c r="J12" s="20">
        <v>67096</v>
      </c>
    </row>
    <row r="13" spans="2:12">
      <c r="B13" s="16"/>
      <c r="C13" s="19"/>
      <c r="D13" s="13"/>
      <c r="E13" s="13"/>
      <c r="F13" s="13"/>
      <c r="G13" s="18"/>
      <c r="H13" s="18"/>
      <c r="I13" s="18"/>
      <c r="J13" s="40">
        <f>J11/I11*100</f>
        <v>100.03346551391094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11378.878000000001</v>
      </c>
      <c r="J15" s="24">
        <f>J16+J17+J18+J19</f>
        <v>11382.686000000002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7314.9930000000004</v>
      </c>
      <c r="J16" s="27">
        <f>F16*J11/100</f>
        <v>7317.4409999999998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1625.5540000000003</v>
      </c>
      <c r="J17" s="27">
        <f>F17*J11/100</f>
        <v>1626.0980000000002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1625.5540000000003</v>
      </c>
      <c r="J18" s="27">
        <f>F18*J11/100</f>
        <v>1626.0980000000002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812.77700000000016</v>
      </c>
      <c r="J19" s="27">
        <f>F19*J11/100</f>
        <v>813.04900000000009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285284.72700000001</v>
      </c>
      <c r="J20" s="24">
        <f>J21+J22+J23+J24+J25+J26+J27</f>
        <v>285380.19900000002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146299.85999999999</v>
      </c>
      <c r="J21" s="27">
        <f>F21*J11/100</f>
        <v>146348.82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29259.972000000002</v>
      </c>
      <c r="J22" s="27">
        <f>F22*J11/100</f>
        <v>29269.763999999999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8940.5470000000005</v>
      </c>
      <c r="J23" s="27">
        <f>F23*J11/100</f>
        <v>8943.5390000000007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3251.1080000000006</v>
      </c>
      <c r="J24" s="27">
        <f>F24*J11/100</f>
        <v>3252.1960000000004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13004.432000000003</v>
      </c>
      <c r="J25" s="27">
        <f>F25*J11/100</f>
        <v>13008.784000000001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60145.498000000007</v>
      </c>
      <c r="J26" s="27">
        <f>F26*J11/100</f>
        <v>60165.626000000004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24383.31</v>
      </c>
      <c r="J27" s="27">
        <f>F27*J11/100</f>
        <v>24391.47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399073.50699999998</v>
      </c>
      <c r="J28" s="24">
        <f>J29+J30+J31+J32+J33</f>
        <v>399207.05900000001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260901.41700000002</v>
      </c>
      <c r="J29" s="27">
        <f>F29*J11/100</f>
        <v>260988.72900000002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52830.504999999997</v>
      </c>
      <c r="J30" s="27">
        <f>F30*J11/100</f>
        <v>52848.184999999998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40638.85</v>
      </c>
      <c r="J31" s="27">
        <f>F31*J11/100</f>
        <v>40652.449999999997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44702.735000000001</v>
      </c>
      <c r="J33" s="24">
        <f>J34+J35+J36+J37+J38+J39</f>
        <v>44717.695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11378.877999999999</v>
      </c>
      <c r="J35" s="27">
        <f>F35*J11/100</f>
        <v>11382.685999999998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7314.9930000000004</v>
      </c>
      <c r="J37" s="27">
        <f>F37*J11/100</f>
        <v>7317.4409999999998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26008.864000000005</v>
      </c>
      <c r="J39" s="27">
        <f>F39*J11/100</f>
        <v>26017.568000000003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2438.3309999999997</v>
      </c>
      <c r="J40" s="24">
        <f>F40*J11/100</f>
        <v>2439.1469999999999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32511.08</v>
      </c>
      <c r="J41" s="24">
        <f>F41*J11/100</f>
        <v>32521.96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70711.598999999987</v>
      </c>
      <c r="J42" s="24">
        <f>F42*J11/100</f>
        <v>70735.262999999992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9753.3239999999987</v>
      </c>
      <c r="J43" s="24">
        <f>F43*J11/100</f>
        <v>9756.5879999999997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1625.5540000000003</v>
      </c>
      <c r="J44" s="24">
        <f>F44*J11/100</f>
        <v>1626.0980000000002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110149</v>
      </c>
      <c r="J45" s="39">
        <f>J12</f>
        <v>67096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922926</v>
      </c>
      <c r="J46" s="32">
        <f>J15+J20+J28+J40+J41+J42+J43+J44+J45</f>
        <v>880145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-183036</v>
      </c>
    </row>
    <row r="49" spans="2:10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-56626</v>
      </c>
    </row>
    <row r="50" spans="2:10">
      <c r="B50" s="33" t="s">
        <v>118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-239662</v>
      </c>
    </row>
    <row r="52" spans="2:10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L52"/>
  <sheetViews>
    <sheetView zoomScaleNormal="100" workbookViewId="0">
      <pane xSplit="2" ySplit="10" topLeftCell="C47" activePane="bottomRight" state="frozen"/>
      <selection pane="topRight" activeCell="C1" sqref="C1"/>
      <selection pane="bottomLeft" activeCell="A7" sqref="A7"/>
      <selection pane="bottomRight" activeCell="J15" sqref="J15"/>
    </sheetView>
  </sheetViews>
  <sheetFormatPr defaultRowHeight="18.75" outlineLevelCol="1"/>
  <cols>
    <col min="1" max="1" width="5.33203125" customWidth="1"/>
    <col min="2" max="2" width="49.109375" customWidth="1"/>
    <col min="3" max="3" width="9.44140625" hidden="1" customWidth="1" outlineLevel="1"/>
    <col min="4" max="5" width="8.5546875" hidden="1" customWidth="1" outlineLevel="1"/>
    <col min="6" max="6" width="0.109375" customWidth="1" collapsed="1"/>
    <col min="7" max="7" width="7.88671875" hidden="1" customWidth="1" outlineLevel="1"/>
    <col min="8" max="8" width="11.6640625" hidden="1" customWidth="1" outlineLevel="1"/>
    <col min="9" max="9" width="23.109375" customWidth="1" collapsed="1"/>
    <col min="10" max="10" width="25.21875" customWidth="1"/>
  </cols>
  <sheetData>
    <row r="3" spans="2:12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2:12">
      <c r="B4" s="85" t="s">
        <v>124</v>
      </c>
      <c r="C4" s="85"/>
      <c r="D4" s="85"/>
      <c r="E4" s="85"/>
      <c r="F4" s="85"/>
      <c r="G4" s="85"/>
      <c r="H4" s="85"/>
      <c r="I4" s="85"/>
      <c r="J4" s="85"/>
    </row>
    <row r="5" spans="2:12" ht="23.25" customHeight="1">
      <c r="B5" s="3"/>
      <c r="C5" s="4"/>
      <c r="D5" s="3"/>
      <c r="E5" s="3"/>
      <c r="F5" s="3"/>
      <c r="G5" s="5"/>
      <c r="H5" s="5"/>
      <c r="I5" s="88" t="s">
        <v>42</v>
      </c>
      <c r="J5" s="89"/>
      <c r="K5" s="1"/>
    </row>
    <row r="6" spans="2:12" ht="63.75" customHeight="1">
      <c r="B6" s="3" t="s">
        <v>39</v>
      </c>
      <c r="C6" s="4">
        <v>2894.2750000000001</v>
      </c>
      <c r="D6" s="3" t="s">
        <v>17</v>
      </c>
      <c r="E6" s="3" t="s">
        <v>33</v>
      </c>
      <c r="F6" s="3" t="s">
        <v>18</v>
      </c>
      <c r="G6" s="5" t="s">
        <v>34</v>
      </c>
      <c r="H6" s="5" t="s">
        <v>35</v>
      </c>
      <c r="I6" s="5" t="s">
        <v>36</v>
      </c>
      <c r="J6" s="5" t="s">
        <v>37</v>
      </c>
      <c r="K6" s="1"/>
    </row>
    <row r="7" spans="2:12" ht="17.25" customHeight="1">
      <c r="B7" s="3"/>
      <c r="C7" s="6"/>
      <c r="D7" s="7"/>
      <c r="E7" s="7"/>
      <c r="F7" s="7"/>
      <c r="G7" s="8"/>
      <c r="H7" s="8"/>
      <c r="I7" s="8"/>
      <c r="J7" s="8"/>
      <c r="K7" s="1"/>
    </row>
    <row r="8" spans="2:12" ht="39" customHeight="1">
      <c r="B8" s="9" t="s">
        <v>43</v>
      </c>
      <c r="C8" s="6"/>
      <c r="D8" s="7"/>
      <c r="E8" s="7"/>
      <c r="F8" s="7"/>
      <c r="G8" s="8"/>
      <c r="H8" s="8">
        <f>G10*1.065</f>
        <v>34520.654399999999</v>
      </c>
      <c r="I8" s="38">
        <v>0</v>
      </c>
      <c r="J8" s="38"/>
      <c r="K8" s="1"/>
    </row>
    <row r="9" spans="2:12" ht="18" customHeight="1">
      <c r="B9" s="9" t="s">
        <v>44</v>
      </c>
      <c r="C9" s="6"/>
      <c r="D9" s="7"/>
      <c r="E9" s="7"/>
      <c r="F9" s="7"/>
      <c r="G9" s="8"/>
      <c r="H9" s="8"/>
      <c r="I9" s="38">
        <v>2371</v>
      </c>
      <c r="J9" s="38"/>
      <c r="K9" s="1"/>
    </row>
    <row r="10" spans="2:12">
      <c r="B10" s="10" t="s">
        <v>1</v>
      </c>
      <c r="C10" s="11">
        <f>C6*17.64*12</f>
        <v>612660.1320000001</v>
      </c>
      <c r="D10" s="12">
        <f>C10*111.4%</f>
        <v>682503.38704800012</v>
      </c>
      <c r="E10" s="12"/>
      <c r="F10" s="13"/>
      <c r="G10" s="14">
        <v>32413.759999999998</v>
      </c>
      <c r="H10" s="14">
        <v>34855.67</v>
      </c>
      <c r="I10" s="15">
        <f>I11+I12</f>
        <v>67955</v>
      </c>
      <c r="J10" s="15">
        <f>J11+J12</f>
        <v>70868</v>
      </c>
      <c r="K10" s="1"/>
    </row>
    <row r="11" spans="2:12">
      <c r="B11" s="16" t="s">
        <v>31</v>
      </c>
      <c r="C11" s="17"/>
      <c r="D11" s="13"/>
      <c r="E11" s="13"/>
      <c r="F11" s="13"/>
      <c r="G11" s="18"/>
      <c r="H11" s="18"/>
      <c r="I11" s="20">
        <v>67955</v>
      </c>
      <c r="J11" s="20">
        <v>70868</v>
      </c>
    </row>
    <row r="12" spans="2:12">
      <c r="B12" s="16" t="s">
        <v>52</v>
      </c>
      <c r="C12" s="13"/>
      <c r="D12" s="13"/>
      <c r="E12" s="13"/>
      <c r="F12" s="13"/>
      <c r="G12" s="18"/>
      <c r="H12" s="18"/>
      <c r="I12" s="20">
        <v>0</v>
      </c>
      <c r="J12" s="20">
        <v>0</v>
      </c>
    </row>
    <row r="13" spans="2:12">
      <c r="B13" s="16" t="s">
        <v>120</v>
      </c>
      <c r="C13" s="19"/>
      <c r="D13" s="13"/>
      <c r="E13" s="13"/>
      <c r="F13" s="13"/>
      <c r="G13" s="18"/>
      <c r="H13" s="18"/>
      <c r="I13" s="18"/>
      <c r="J13" s="40">
        <f>J11/I11*100</f>
        <v>104.28666028989772</v>
      </c>
    </row>
    <row r="14" spans="2:12">
      <c r="B14" s="10" t="s">
        <v>2</v>
      </c>
      <c r="C14" s="19"/>
      <c r="D14" s="13"/>
      <c r="E14" s="13"/>
      <c r="F14" s="13"/>
      <c r="G14" s="18"/>
      <c r="H14" s="18"/>
      <c r="I14" s="18"/>
      <c r="J14" s="18"/>
    </row>
    <row r="15" spans="2:12" ht="37.5">
      <c r="B15" s="21" t="s">
        <v>3</v>
      </c>
      <c r="C15" s="22" t="e">
        <f t="shared" ref="C15:D15" si="0">C16+C17+C18</f>
        <v>#REF!</v>
      </c>
      <c r="D15" s="22" t="e">
        <f t="shared" si="0"/>
        <v>#REF!</v>
      </c>
      <c r="E15" s="22"/>
      <c r="F15" s="23">
        <f>F16+F17+F18+F19</f>
        <v>1.4000000000000001</v>
      </c>
      <c r="G15" s="23">
        <f t="shared" ref="G15:I15" si="1">G16+G17+G18+G19</f>
        <v>448.96512000000001</v>
      </c>
      <c r="H15" s="23">
        <f t="shared" si="1"/>
        <v>487.97937999999999</v>
      </c>
      <c r="I15" s="24">
        <f t="shared" si="1"/>
        <v>951.37</v>
      </c>
      <c r="J15" s="24">
        <f>J16+J17+J18+J19</f>
        <v>992.15200000000004</v>
      </c>
      <c r="L15" s="2"/>
    </row>
    <row r="16" spans="2:12">
      <c r="B16" s="16" t="s">
        <v>4</v>
      </c>
      <c r="C16" s="25" t="e">
        <f>#REF!</f>
        <v>#REF!</v>
      </c>
      <c r="D16" s="12" t="e">
        <f>C16*111.4%</f>
        <v>#REF!</v>
      </c>
      <c r="E16" s="12"/>
      <c r="F16" s="26">
        <v>0.9</v>
      </c>
      <c r="G16" s="24">
        <f>32413.76*F16/100</f>
        <v>291.72384</v>
      </c>
      <c r="H16" s="24">
        <f>34855.67*F16/100</f>
        <v>313.70103</v>
      </c>
      <c r="I16" s="27">
        <f>F16*I11/100</f>
        <v>611.59500000000003</v>
      </c>
      <c r="J16" s="27">
        <f>F16*J11/100</f>
        <v>637.81200000000001</v>
      </c>
    </row>
    <row r="17" spans="2:12">
      <c r="B17" s="16" t="s">
        <v>5</v>
      </c>
      <c r="C17" s="25" t="e">
        <f>#REF!</f>
        <v>#REF!</v>
      </c>
      <c r="D17" s="12" t="e">
        <f t="shared" ref="D17:D18" si="2">C17*111.4%</f>
        <v>#REF!</v>
      </c>
      <c r="E17" s="12"/>
      <c r="F17" s="26">
        <v>0.2</v>
      </c>
      <c r="G17" s="24">
        <v>60</v>
      </c>
      <c r="H17" s="24">
        <f t="shared" ref="H17:H43" si="3">34855.67*F17/100</f>
        <v>69.711340000000007</v>
      </c>
      <c r="I17" s="27">
        <f>F17*I11/100</f>
        <v>135.91</v>
      </c>
      <c r="J17" s="27">
        <f>F17*J11/100</f>
        <v>141.73599999999999</v>
      </c>
    </row>
    <row r="18" spans="2:12">
      <c r="B18" s="16" t="s">
        <v>6</v>
      </c>
      <c r="C18" s="25" t="e">
        <f>#REF!</f>
        <v>#REF!</v>
      </c>
      <c r="D18" s="12" t="e">
        <f t="shared" si="2"/>
        <v>#REF!</v>
      </c>
      <c r="E18" s="12"/>
      <c r="F18" s="26">
        <v>0.2</v>
      </c>
      <c r="G18" s="24">
        <f t="shared" ref="G18:G43" si="4">32413.76*F18/100</f>
        <v>64.827520000000007</v>
      </c>
      <c r="H18" s="24">
        <f t="shared" si="3"/>
        <v>69.711340000000007</v>
      </c>
      <c r="I18" s="27">
        <f>F18*I11/100</f>
        <v>135.91</v>
      </c>
      <c r="J18" s="27">
        <f>F18*J11/100</f>
        <v>141.73599999999999</v>
      </c>
      <c r="L18" s="2"/>
    </row>
    <row r="19" spans="2:12">
      <c r="B19" s="16" t="s">
        <v>30</v>
      </c>
      <c r="C19" s="24"/>
      <c r="D19" s="12"/>
      <c r="E19" s="12"/>
      <c r="F19" s="26">
        <v>0.1</v>
      </c>
      <c r="G19" s="24">
        <f t="shared" si="4"/>
        <v>32.413760000000003</v>
      </c>
      <c r="H19" s="24">
        <f t="shared" si="3"/>
        <v>34.855670000000003</v>
      </c>
      <c r="I19" s="27">
        <f>F19*I11/100</f>
        <v>67.954999999999998</v>
      </c>
      <c r="J19" s="27">
        <f>F19*J11/100</f>
        <v>70.867999999999995</v>
      </c>
    </row>
    <row r="20" spans="2:12" ht="37.5">
      <c r="B20" s="21" t="s">
        <v>7</v>
      </c>
      <c r="C20" s="22" t="e">
        <f>C21+C22+C23+C24+C25+C26+C27</f>
        <v>#REF!</v>
      </c>
      <c r="D20" s="22" t="e">
        <f t="shared" ref="D20" si="5">D21+D22+D23+D24+D25+D26+D27</f>
        <v>#REF!</v>
      </c>
      <c r="E20" s="22"/>
      <c r="F20" s="23">
        <f>(F21+F22+F23+F24+F25+F26+F27)</f>
        <v>35.1</v>
      </c>
      <c r="G20" s="24">
        <f>G21+G22+G23+G24+G25+G26+G27</f>
        <v>11388.8987136</v>
      </c>
      <c r="H20" s="24">
        <f t="shared" ref="H20" si="6">H21+H22+H23+H24+H25+H26+H27</f>
        <v>12234.340169999999</v>
      </c>
      <c r="I20" s="24">
        <f>I21+I22+I23+I24+I25+I26+I27</f>
        <v>23852.205000000002</v>
      </c>
      <c r="J20" s="24">
        <f>J21+J22+J23+J24+J25+J26+J27</f>
        <v>24874.668000000001</v>
      </c>
      <c r="L20" s="2"/>
    </row>
    <row r="21" spans="2:12">
      <c r="B21" s="16" t="s">
        <v>4</v>
      </c>
      <c r="C21" s="25" t="e">
        <f>#REF!</f>
        <v>#REF!</v>
      </c>
      <c r="D21" s="12" t="e">
        <f>C21*111.4%</f>
        <v>#REF!</v>
      </c>
      <c r="E21" s="12"/>
      <c r="F21" s="26">
        <v>18</v>
      </c>
      <c r="G21" s="24">
        <f t="shared" si="4"/>
        <v>5834.4767999999995</v>
      </c>
      <c r="H21" s="24">
        <f t="shared" si="3"/>
        <v>6274.0205999999998</v>
      </c>
      <c r="I21" s="27">
        <f>F21*I11/100</f>
        <v>12231.9</v>
      </c>
      <c r="J21" s="27">
        <f>F21*J11/100</f>
        <v>12756.24</v>
      </c>
      <c r="L21" s="2"/>
    </row>
    <row r="22" spans="2:12">
      <c r="B22" s="16" t="s">
        <v>5</v>
      </c>
      <c r="C22" s="25" t="e">
        <f>#REF!</f>
        <v>#REF!</v>
      </c>
      <c r="D22" s="12" t="e">
        <f t="shared" ref="D22:D26" si="7">C22*111.4%</f>
        <v>#REF!</v>
      </c>
      <c r="E22" s="12"/>
      <c r="F22" s="26">
        <v>3.6</v>
      </c>
      <c r="G22" s="24">
        <f>G21*20.2%</f>
        <v>1178.5643135999999</v>
      </c>
      <c r="H22" s="24">
        <f t="shared" si="3"/>
        <v>1254.80412</v>
      </c>
      <c r="I22" s="27">
        <f>F22*I11/100</f>
        <v>2446.38</v>
      </c>
      <c r="J22" s="27">
        <f>F22*J11/100</f>
        <v>2551.248</v>
      </c>
    </row>
    <row r="23" spans="2:12">
      <c r="B23" s="16" t="s">
        <v>6</v>
      </c>
      <c r="C23" s="25" t="e">
        <f>#REF!</f>
        <v>#REF!</v>
      </c>
      <c r="D23" s="12" t="e">
        <f t="shared" si="7"/>
        <v>#REF!</v>
      </c>
      <c r="E23" s="12"/>
      <c r="F23" s="26">
        <v>1.1000000000000001</v>
      </c>
      <c r="G23" s="24">
        <f t="shared" si="4"/>
        <v>356.55135999999999</v>
      </c>
      <c r="H23" s="24">
        <f t="shared" si="3"/>
        <v>383.41237000000001</v>
      </c>
      <c r="I23" s="27">
        <f>F23*I11/100</f>
        <v>747.505</v>
      </c>
      <c r="J23" s="27">
        <f>F23*J11/100</f>
        <v>779.548</v>
      </c>
    </row>
    <row r="24" spans="2:12">
      <c r="B24" s="16" t="s">
        <v>9</v>
      </c>
      <c r="C24" s="25" t="e">
        <f>#REF!</f>
        <v>#REF!</v>
      </c>
      <c r="D24" s="12" t="e">
        <f t="shared" si="7"/>
        <v>#REF!</v>
      </c>
      <c r="E24" s="12"/>
      <c r="F24" s="26">
        <v>0.4</v>
      </c>
      <c r="G24" s="24">
        <f t="shared" si="4"/>
        <v>129.65504000000001</v>
      </c>
      <c r="H24" s="24">
        <f t="shared" si="3"/>
        <v>139.42268000000001</v>
      </c>
      <c r="I24" s="27">
        <f>F24*I11/100</f>
        <v>271.82</v>
      </c>
      <c r="J24" s="27">
        <f>F24*J11/100</f>
        <v>283.47199999999998</v>
      </c>
    </row>
    <row r="25" spans="2:12">
      <c r="B25" s="16" t="s">
        <v>14</v>
      </c>
      <c r="C25" s="25" t="e">
        <f>#REF!</f>
        <v>#REF!</v>
      </c>
      <c r="D25" s="12" t="e">
        <f t="shared" si="7"/>
        <v>#REF!</v>
      </c>
      <c r="E25" s="12"/>
      <c r="F25" s="26">
        <v>1.6</v>
      </c>
      <c r="G25" s="24">
        <f t="shared" si="4"/>
        <v>518.62016000000006</v>
      </c>
      <c r="H25" s="24">
        <f t="shared" si="3"/>
        <v>557.69072000000006</v>
      </c>
      <c r="I25" s="27">
        <f>F25*I11/100</f>
        <v>1087.28</v>
      </c>
      <c r="J25" s="27">
        <f>F25*J11/100</f>
        <v>1133.8879999999999</v>
      </c>
    </row>
    <row r="26" spans="2:12">
      <c r="B26" s="16" t="s">
        <v>16</v>
      </c>
      <c r="C26" s="25" t="e">
        <f>#REF!</f>
        <v>#REF!</v>
      </c>
      <c r="D26" s="12" t="e">
        <f t="shared" si="7"/>
        <v>#REF!</v>
      </c>
      <c r="E26" s="12"/>
      <c r="F26" s="26">
        <v>7.4</v>
      </c>
      <c r="G26" s="24">
        <f t="shared" si="4"/>
        <v>2398.6182399999998</v>
      </c>
      <c r="H26" s="24">
        <f t="shared" si="3"/>
        <v>2579.3195800000003</v>
      </c>
      <c r="I26" s="27">
        <f>F26*I11/100</f>
        <v>5028.67</v>
      </c>
      <c r="J26" s="27">
        <f>F26*J11/100</f>
        <v>5244.2320000000009</v>
      </c>
    </row>
    <row r="27" spans="2:12">
      <c r="B27" s="16" t="s">
        <v>13</v>
      </c>
      <c r="C27" s="25" t="e">
        <f>#REF!</f>
        <v>#REF!</v>
      </c>
      <c r="D27" s="12" t="e">
        <f>C27*111.4%</f>
        <v>#REF!</v>
      </c>
      <c r="E27" s="12"/>
      <c r="F27" s="26">
        <v>3</v>
      </c>
      <c r="G27" s="27">
        <f t="shared" si="4"/>
        <v>972.41279999999995</v>
      </c>
      <c r="H27" s="27">
        <f t="shared" si="3"/>
        <v>1045.6701</v>
      </c>
      <c r="I27" s="27">
        <f>F27*I11/100</f>
        <v>2038.65</v>
      </c>
      <c r="J27" s="27">
        <f>F27*J11/100</f>
        <v>2126.04</v>
      </c>
    </row>
    <row r="28" spans="2:12" ht="37.5">
      <c r="B28" s="21" t="s">
        <v>8</v>
      </c>
      <c r="C28" s="22" t="e">
        <f>C29+C30+C31+31+C33+C39</f>
        <v>#REF!</v>
      </c>
      <c r="D28" s="22" t="e">
        <f>D29+D30+D31+D32+D33+D39</f>
        <v>#REF!</v>
      </c>
      <c r="E28" s="22"/>
      <c r="F28" s="23">
        <f>F29+F30+F31+F32+F33</f>
        <v>49.1</v>
      </c>
      <c r="G28" s="24">
        <f>G29+G30+G31+G32+G33+G39</f>
        <v>16947.275105920002</v>
      </c>
      <c r="H28" s="24">
        <f t="shared" ref="H28" si="8">H29+H30+H31+H32+H33+H39</f>
        <v>18229.51541</v>
      </c>
      <c r="I28" s="24">
        <f>I29+I30+I31+I32+I33</f>
        <v>33365.904999999999</v>
      </c>
      <c r="J28" s="24">
        <f>J29+J30+J31+J32+J33</f>
        <v>34796.188000000002</v>
      </c>
    </row>
    <row r="29" spans="2:12">
      <c r="B29" s="16" t="s">
        <v>25</v>
      </c>
      <c r="C29" s="25" t="e">
        <f>#REF!</f>
        <v>#REF!</v>
      </c>
      <c r="D29" s="12" t="e">
        <f>C29*111.4%</f>
        <v>#REF!</v>
      </c>
      <c r="E29" s="12"/>
      <c r="F29" s="26">
        <v>32.1</v>
      </c>
      <c r="G29" s="24">
        <f t="shared" si="4"/>
        <v>10404.81696</v>
      </c>
      <c r="H29" s="24">
        <f t="shared" si="3"/>
        <v>11188.67007</v>
      </c>
      <c r="I29" s="27">
        <f>F29*I11/100</f>
        <v>21813.555</v>
      </c>
      <c r="J29" s="27">
        <f>F29*J11/100</f>
        <v>22748.628000000004</v>
      </c>
    </row>
    <row r="30" spans="2:12">
      <c r="B30" s="16" t="s">
        <v>26</v>
      </c>
      <c r="C30" s="25" t="e">
        <f>#REF!</f>
        <v>#REF!</v>
      </c>
      <c r="D30" s="12" t="e">
        <f t="shared" ref="D30:D32" si="9">C30*111.4%</f>
        <v>#REF!</v>
      </c>
      <c r="E30" s="12"/>
      <c r="F30" s="26">
        <v>6.5</v>
      </c>
      <c r="G30" s="24">
        <f>G29*20.2%</f>
        <v>2101.7730259199998</v>
      </c>
      <c r="H30" s="24">
        <f t="shared" si="3"/>
        <v>2265.6185499999997</v>
      </c>
      <c r="I30" s="27">
        <f>F30*I11/100</f>
        <v>4417.0749999999998</v>
      </c>
      <c r="J30" s="27">
        <f>F30*J11/100</f>
        <v>4606.42</v>
      </c>
    </row>
    <row r="31" spans="2:12">
      <c r="B31" s="16" t="s">
        <v>27</v>
      </c>
      <c r="C31" s="25" t="e">
        <f>#REF!</f>
        <v>#REF!</v>
      </c>
      <c r="D31" s="12" t="e">
        <f t="shared" si="9"/>
        <v>#REF!</v>
      </c>
      <c r="E31" s="12"/>
      <c r="F31" s="26">
        <v>5</v>
      </c>
      <c r="G31" s="24">
        <f t="shared" si="4"/>
        <v>1620.6879999999999</v>
      </c>
      <c r="H31" s="24">
        <f t="shared" si="3"/>
        <v>1742.7834999999998</v>
      </c>
      <c r="I31" s="27">
        <f>F31*I11/100</f>
        <v>3397.75</v>
      </c>
      <c r="J31" s="27">
        <f>F31*J11/100</f>
        <v>3543.4</v>
      </c>
    </row>
    <row r="32" spans="2:12">
      <c r="B32" s="16" t="s">
        <v>28</v>
      </c>
      <c r="C32" s="25">
        <v>0</v>
      </c>
      <c r="D32" s="12">
        <f t="shared" si="9"/>
        <v>0</v>
      </c>
      <c r="E32" s="12"/>
      <c r="F32" s="26">
        <f>D32/D10*100</f>
        <v>0</v>
      </c>
      <c r="G32" s="24">
        <f t="shared" si="4"/>
        <v>0</v>
      </c>
      <c r="H32" s="24">
        <f t="shared" si="3"/>
        <v>0</v>
      </c>
      <c r="I32" s="27">
        <f>F32*I11/100</f>
        <v>0</v>
      </c>
      <c r="J32" s="27">
        <f>F32*J11/100</f>
        <v>0</v>
      </c>
    </row>
    <row r="33" spans="2:10">
      <c r="B33" s="10" t="s">
        <v>29</v>
      </c>
      <c r="C33" s="22">
        <f>C34+C35+C36+C37+C38</f>
        <v>14225.66</v>
      </c>
      <c r="D33" s="22">
        <f>D34+D35+D36+D37+D38</f>
        <v>15847.38524</v>
      </c>
      <c r="E33" s="22"/>
      <c r="F33" s="23">
        <f>F34+F35+F36+F37+F38+F39</f>
        <v>5.5</v>
      </c>
      <c r="G33" s="22">
        <f t="shared" ref="G33:H33" si="10">G34+G35+G36+G37+G38+G39</f>
        <v>1782.7568000000001</v>
      </c>
      <c r="H33" s="22">
        <f t="shared" si="10"/>
        <v>1917.06185</v>
      </c>
      <c r="I33" s="24">
        <f>I34+I35+I36+I37+I38+I39</f>
        <v>3737.5250000000001</v>
      </c>
      <c r="J33" s="24">
        <f>J34+J35+J36+J37+J38+J39</f>
        <v>3897.74</v>
      </c>
    </row>
    <row r="34" spans="2:10">
      <c r="B34" s="28" t="s">
        <v>22</v>
      </c>
      <c r="C34" s="25">
        <v>0</v>
      </c>
      <c r="D34" s="12">
        <f>C34*111.4%</f>
        <v>0</v>
      </c>
      <c r="E34" s="12"/>
      <c r="F34" s="26">
        <f>D34/D10*100</f>
        <v>0</v>
      </c>
      <c r="G34" s="24">
        <f t="shared" si="4"/>
        <v>0</v>
      </c>
      <c r="H34" s="24">
        <f t="shared" si="3"/>
        <v>0</v>
      </c>
      <c r="I34" s="27">
        <f>F34*I11/100</f>
        <v>0</v>
      </c>
      <c r="J34" s="27">
        <f>F34*J11/100</f>
        <v>0</v>
      </c>
    </row>
    <row r="35" spans="2:10">
      <c r="B35" s="16" t="s">
        <v>23</v>
      </c>
      <c r="C35" s="25">
        <v>8683.7999999999993</v>
      </c>
      <c r="D35" s="12">
        <f t="shared" ref="D35:D42" si="11">C35*111.4%</f>
        <v>9673.7531999999992</v>
      </c>
      <c r="E35" s="12"/>
      <c r="F35" s="26">
        <v>1.4</v>
      </c>
      <c r="G35" s="24">
        <f t="shared" si="4"/>
        <v>453.79263999999995</v>
      </c>
      <c r="H35" s="24">
        <f t="shared" si="3"/>
        <v>487.97937999999994</v>
      </c>
      <c r="I35" s="27">
        <f>F35*I11/100</f>
        <v>951.37</v>
      </c>
      <c r="J35" s="27">
        <f>F35*J11/100</f>
        <v>992.15199999999993</v>
      </c>
    </row>
    <row r="36" spans="2:10">
      <c r="B36" s="16" t="s">
        <v>24</v>
      </c>
      <c r="C36" s="25">
        <v>0</v>
      </c>
      <c r="D36" s="12">
        <f t="shared" si="11"/>
        <v>0</v>
      </c>
      <c r="E36" s="12"/>
      <c r="F36" s="26">
        <f>D36/D10*100</f>
        <v>0</v>
      </c>
      <c r="G36" s="24">
        <f t="shared" si="4"/>
        <v>0</v>
      </c>
      <c r="H36" s="24">
        <f t="shared" si="3"/>
        <v>0</v>
      </c>
      <c r="I36" s="27">
        <f>F36*I11/100</f>
        <v>0</v>
      </c>
      <c r="J36" s="27">
        <f>F36*J11/100</f>
        <v>0</v>
      </c>
    </row>
    <row r="37" spans="2:10">
      <c r="B37" s="16" t="s">
        <v>19</v>
      </c>
      <c r="C37" s="25">
        <v>5541.86</v>
      </c>
      <c r="D37" s="12">
        <f t="shared" si="11"/>
        <v>6173.6320400000004</v>
      </c>
      <c r="E37" s="12"/>
      <c r="F37" s="26">
        <v>0.9</v>
      </c>
      <c r="G37" s="24">
        <f t="shared" si="4"/>
        <v>291.72384</v>
      </c>
      <c r="H37" s="24">
        <f t="shared" si="3"/>
        <v>313.70103</v>
      </c>
      <c r="I37" s="27">
        <f>F37*I11/100</f>
        <v>611.59500000000003</v>
      </c>
      <c r="J37" s="27">
        <f>F37*J11/100</f>
        <v>637.81200000000001</v>
      </c>
    </row>
    <row r="38" spans="2:10">
      <c r="B38" s="16" t="s">
        <v>20</v>
      </c>
      <c r="C38" s="25">
        <v>0</v>
      </c>
      <c r="D38" s="12">
        <f t="shared" si="11"/>
        <v>0</v>
      </c>
      <c r="E38" s="12"/>
      <c r="F38" s="26">
        <f>D38/D10*100</f>
        <v>0</v>
      </c>
      <c r="G38" s="24">
        <f t="shared" si="4"/>
        <v>0</v>
      </c>
      <c r="H38" s="24">
        <f t="shared" si="3"/>
        <v>0</v>
      </c>
      <c r="I38" s="27">
        <f>F38*I11/100</f>
        <v>0</v>
      </c>
      <c r="J38" s="27">
        <f>F38*J11/100</f>
        <v>0</v>
      </c>
    </row>
    <row r="39" spans="2:10">
      <c r="B39" s="16" t="s">
        <v>21</v>
      </c>
      <c r="C39" s="25" t="e">
        <f>#REF!</f>
        <v>#REF!</v>
      </c>
      <c r="D39" s="12" t="e">
        <f t="shared" si="11"/>
        <v>#REF!</v>
      </c>
      <c r="E39" s="12"/>
      <c r="F39" s="26">
        <v>3.2</v>
      </c>
      <c r="G39" s="24">
        <f t="shared" si="4"/>
        <v>1037.2403200000001</v>
      </c>
      <c r="H39" s="24">
        <f t="shared" si="3"/>
        <v>1115.3814400000001</v>
      </c>
      <c r="I39" s="27">
        <f>F39*I11/100</f>
        <v>2174.56</v>
      </c>
      <c r="J39" s="27">
        <f>F39*J11/100</f>
        <v>2267.7759999999998</v>
      </c>
    </row>
    <row r="40" spans="2:10">
      <c r="B40" s="10" t="s">
        <v>10</v>
      </c>
      <c r="C40" s="22">
        <v>967.62</v>
      </c>
      <c r="D40" s="29">
        <f t="shared" si="11"/>
        <v>1077.9286800000002</v>
      </c>
      <c r="E40" s="29"/>
      <c r="F40" s="30">
        <v>0.3</v>
      </c>
      <c r="G40" s="24">
        <f t="shared" si="4"/>
        <v>97.241279999999989</v>
      </c>
      <c r="H40" s="24">
        <f t="shared" si="3"/>
        <v>104.56701</v>
      </c>
      <c r="I40" s="24">
        <f>F40*I11/100</f>
        <v>203.86500000000001</v>
      </c>
      <c r="J40" s="24">
        <f>F40*J11/100</f>
        <v>212.60399999999998</v>
      </c>
    </row>
    <row r="41" spans="2:10">
      <c r="B41" s="10" t="s">
        <v>11</v>
      </c>
      <c r="C41" s="22">
        <v>24315</v>
      </c>
      <c r="D41" s="29">
        <f t="shared" si="11"/>
        <v>27086.910000000003</v>
      </c>
      <c r="E41" s="29"/>
      <c r="F41" s="30">
        <v>4</v>
      </c>
      <c r="G41" s="24">
        <f t="shared" si="4"/>
        <v>1296.5503999999999</v>
      </c>
      <c r="H41" s="24">
        <f t="shared" si="3"/>
        <v>1394.2267999999999</v>
      </c>
      <c r="I41" s="24">
        <f>F41*I11/100</f>
        <v>2718.2</v>
      </c>
      <c r="J41" s="24">
        <f>F41*J11/100</f>
        <v>2834.72</v>
      </c>
    </row>
    <row r="42" spans="2:10">
      <c r="B42" s="10" t="s">
        <v>15</v>
      </c>
      <c r="C42" s="22">
        <v>53492</v>
      </c>
      <c r="D42" s="29">
        <f t="shared" si="11"/>
        <v>59590.088000000003</v>
      </c>
      <c r="E42" s="29"/>
      <c r="F42" s="30">
        <v>8.6999999999999993</v>
      </c>
      <c r="G42" s="24">
        <f t="shared" si="4"/>
        <v>2819.9971199999995</v>
      </c>
      <c r="H42" s="24">
        <f t="shared" si="3"/>
        <v>3032.4432899999997</v>
      </c>
      <c r="I42" s="24">
        <f>F42*I11/100</f>
        <v>5912.085</v>
      </c>
      <c r="J42" s="24">
        <f>F42*J11/100</f>
        <v>6165.5159999999996</v>
      </c>
    </row>
    <row r="43" spans="2:10">
      <c r="B43" s="10" t="s">
        <v>12</v>
      </c>
      <c r="C43" s="22">
        <v>7642</v>
      </c>
      <c r="D43" s="29">
        <f>C43*111.4%</f>
        <v>8513.1880000000001</v>
      </c>
      <c r="E43" s="29"/>
      <c r="F43" s="30">
        <v>1.2</v>
      </c>
      <c r="G43" s="24">
        <f t="shared" si="4"/>
        <v>388.96511999999996</v>
      </c>
      <c r="H43" s="24">
        <f t="shared" si="3"/>
        <v>418.26803999999998</v>
      </c>
      <c r="I43" s="24">
        <f>F43*I11/100</f>
        <v>815.46</v>
      </c>
      <c r="J43" s="24">
        <f>F43*J11/100</f>
        <v>850.41599999999994</v>
      </c>
    </row>
    <row r="44" spans="2:10">
      <c r="B44" s="10" t="s">
        <v>21</v>
      </c>
      <c r="C44" s="22"/>
      <c r="D44" s="12"/>
      <c r="E44" s="12"/>
      <c r="F44" s="30">
        <v>0.2</v>
      </c>
      <c r="G44" s="24">
        <v>1656.94</v>
      </c>
      <c r="H44" s="24">
        <v>0</v>
      </c>
      <c r="I44" s="24">
        <f>F44*I11/100</f>
        <v>135.91</v>
      </c>
      <c r="J44" s="24">
        <f>F44*J11/100</f>
        <v>141.73599999999999</v>
      </c>
    </row>
    <row r="45" spans="2:10">
      <c r="B45" s="10" t="s">
        <v>48</v>
      </c>
      <c r="C45" s="22"/>
      <c r="D45" s="12"/>
      <c r="E45" s="12"/>
      <c r="F45" s="30"/>
      <c r="G45" s="39"/>
      <c r="H45" s="39"/>
      <c r="I45" s="39">
        <f>I12</f>
        <v>0</v>
      </c>
      <c r="J45" s="39">
        <f>J12</f>
        <v>0</v>
      </c>
    </row>
    <row r="46" spans="2:10">
      <c r="B46" s="10" t="s">
        <v>32</v>
      </c>
      <c r="C46" s="22" t="e">
        <f>C15+C20+C28+C40+C41+C42+C43</f>
        <v>#REF!</v>
      </c>
      <c r="D46" s="29" t="e">
        <f>D15+D20+D28+D40+D41+D42+D43</f>
        <v>#REF!</v>
      </c>
      <c r="E46" s="29"/>
      <c r="F46" s="30">
        <f>F15+F20+F28+F40+F41+F42+F43+F44</f>
        <v>100</v>
      </c>
      <c r="G46" s="31">
        <f t="shared" ref="G46:H46" si="12">G15+G20+G28+G40+G41+G42+G43+G44</f>
        <v>35044.83285952</v>
      </c>
      <c r="H46" s="31">
        <f t="shared" si="12"/>
        <v>35901.340100000001</v>
      </c>
      <c r="I46" s="32">
        <f>I15+I20+I28+I40+I41+I42+I43+I44+I45</f>
        <v>67955</v>
      </c>
      <c r="J46" s="32">
        <f>J15+J20+J28+J40+J41+J42+J43+J44+J45</f>
        <v>70868</v>
      </c>
    </row>
    <row r="47" spans="2:10">
      <c r="B47" s="33" t="s">
        <v>40</v>
      </c>
      <c r="C47" s="34" t="e">
        <f>C10-C46</f>
        <v>#REF!</v>
      </c>
      <c r="D47" s="34" t="e">
        <f>D10-D46</f>
        <v>#REF!</v>
      </c>
      <c r="E47" s="34"/>
      <c r="F47" s="35"/>
      <c r="G47" s="36">
        <f t="shared" ref="G47:H47" si="13">G10-G46</f>
        <v>-2631.0728595200017</v>
      </c>
      <c r="H47" s="36">
        <f t="shared" si="13"/>
        <v>-1045.670100000003</v>
      </c>
      <c r="I47" s="36">
        <f>I10-I46</f>
        <v>0</v>
      </c>
      <c r="J47" s="36">
        <f>J10-J46</f>
        <v>0</v>
      </c>
    </row>
    <row r="48" spans="2:10">
      <c r="B48" s="33" t="s">
        <v>45</v>
      </c>
      <c r="C48" s="34"/>
      <c r="D48" s="34"/>
      <c r="E48" s="34"/>
      <c r="F48" s="35"/>
      <c r="G48" s="36"/>
      <c r="H48" s="36"/>
      <c r="I48" s="36"/>
      <c r="J48" s="36">
        <f>J11-I11-I9</f>
        <v>542</v>
      </c>
    </row>
    <row r="49" spans="2:12">
      <c r="B49" s="33" t="s">
        <v>46</v>
      </c>
      <c r="C49" s="34"/>
      <c r="D49" s="34"/>
      <c r="E49" s="34"/>
      <c r="F49" s="35"/>
      <c r="G49" s="36"/>
      <c r="H49" s="36"/>
      <c r="I49" s="36"/>
      <c r="J49" s="36">
        <f>J12-I12-I8</f>
        <v>0</v>
      </c>
    </row>
    <row r="50" spans="2:12">
      <c r="B50" s="33" t="s">
        <v>123</v>
      </c>
      <c r="C50" s="33" t="e">
        <f>C46/C6/12</f>
        <v>#REF!</v>
      </c>
      <c r="D50" s="20" t="e">
        <f>D46/C6/12</f>
        <v>#REF!</v>
      </c>
      <c r="E50" s="20"/>
      <c r="F50" s="37"/>
      <c r="G50" s="20"/>
      <c r="H50" s="20" t="e">
        <f>H46/#REF!</f>
        <v>#REF!</v>
      </c>
      <c r="I50" s="20"/>
      <c r="J50" s="20">
        <f>J48+J49</f>
        <v>542</v>
      </c>
    </row>
    <row r="51" spans="2:12">
      <c r="L51" s="81"/>
    </row>
    <row r="52" spans="2:12">
      <c r="G52" s="2"/>
      <c r="H52" s="2"/>
      <c r="I52" s="2"/>
      <c r="J52" s="2"/>
    </row>
  </sheetData>
  <mergeCells count="3">
    <mergeCell ref="B3:J3"/>
    <mergeCell ref="B4:J4"/>
    <mergeCell ref="I5:J5"/>
  </mergeCells>
  <pageMargins left="0.51181102362204722" right="0.51181102362204722" top="1.1417322834645669" bottom="0.35433070866141736" header="0" footer="0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83</vt:i4>
      </vt:variant>
    </vt:vector>
  </HeadingPairs>
  <TitlesOfParts>
    <vt:vector size="167" baseType="lpstr">
      <vt:lpstr>Коммунальная, 8</vt:lpstr>
      <vt:lpstr>К.Заслонова, 80</vt:lpstr>
      <vt:lpstr>К.Заслонова, 78</vt:lpstr>
      <vt:lpstr>К.Заслонова, 76 а</vt:lpstr>
      <vt:lpstr>К.Заслонова, 76</vt:lpstr>
      <vt:lpstr>Купянская, 6а</vt:lpstr>
      <vt:lpstr>Энерг, 3 б</vt:lpstr>
      <vt:lpstr>Энерг, 3а</vt:lpstr>
      <vt:lpstr>Энерг, 1б</vt:lpstr>
      <vt:lpstr>Энерг, 1 а</vt:lpstr>
      <vt:lpstr>Энерг, 1</vt:lpstr>
      <vt:lpstr>пер, Володарского, 30</vt:lpstr>
      <vt:lpstr>Попова, 98</vt:lpstr>
      <vt:lpstr>Гагарина, 19</vt:lpstr>
      <vt:lpstr>бул 1 Салюта, 6в</vt:lpstr>
      <vt:lpstr>Некрасова, 25б</vt:lpstr>
      <vt:lpstr>3 Интернац, 46а</vt:lpstr>
      <vt:lpstr>Октябрьская , 63а</vt:lpstr>
      <vt:lpstr>ул Губкина, 17и</vt:lpstr>
      <vt:lpstr>1 Мичуринский, 12</vt:lpstr>
      <vt:lpstr>Вокзальная, 19</vt:lpstr>
      <vt:lpstr>Коммун, 8</vt:lpstr>
      <vt:lpstr>Щорса,30</vt:lpstr>
      <vt:lpstr>Щорса,28</vt:lpstr>
      <vt:lpstr>Щорса,26</vt:lpstr>
      <vt:lpstr>Щорса,24</vt:lpstr>
      <vt:lpstr>Щорса,22)</vt:lpstr>
      <vt:lpstr>Щорса,20</vt:lpstr>
      <vt:lpstr>Щорса,18</vt:lpstr>
      <vt:lpstr>Щорса,16</vt:lpstr>
      <vt:lpstr>Щорса,6</vt:lpstr>
      <vt:lpstr>Чичерина, 1</vt:lpstr>
      <vt:lpstr>пр Славы, 150</vt:lpstr>
      <vt:lpstr>Студенческая,12</vt:lpstr>
      <vt:lpstr>Студенческая, 6</vt:lpstr>
      <vt:lpstr>Степная,6</vt:lpstr>
      <vt:lpstr>Степная,4</vt:lpstr>
      <vt:lpstr>Степная,2</vt:lpstr>
      <vt:lpstr>Советская,53</vt:lpstr>
      <vt:lpstr>Садовая, 67а</vt:lpstr>
      <vt:lpstr>Садовая, 25а</vt:lpstr>
      <vt:lpstr>Садовая, 13</vt:lpstr>
      <vt:lpstr>Пушкина, 12</vt:lpstr>
      <vt:lpstr>Народный бульвар, 17</vt:lpstr>
      <vt:lpstr>Мичурина, 43</vt:lpstr>
      <vt:lpstr>Михайл, ш. ,16</vt:lpstr>
      <vt:lpstr>Гражданский пр, 27а</vt:lpstr>
      <vt:lpstr>Костюкова 13</vt:lpstr>
      <vt:lpstr>Костюкова 11</vt:lpstr>
      <vt:lpstr>Преобр,20</vt:lpstr>
      <vt:lpstr>Б.полка,47</vt:lpstr>
      <vt:lpstr>Б.полка, 35</vt:lpstr>
      <vt:lpstr>Железнякова, 24</vt:lpstr>
      <vt:lpstr>Железнякова, 22</vt:lpstr>
      <vt:lpstr>Железнякова, 18</vt:lpstr>
      <vt:lpstr>Железнякова, 14</vt:lpstr>
      <vt:lpstr>Железнякова, 1</vt:lpstr>
      <vt:lpstr>1 Заводской пер. 4</vt:lpstr>
      <vt:lpstr>1 Заводской пер. 4 б</vt:lpstr>
      <vt:lpstr>5 Августа , 2</vt:lpstr>
      <vt:lpstr>5 Августа, 34</vt:lpstr>
      <vt:lpstr>Б, Хмельн. 133</vt:lpstr>
      <vt:lpstr>Б, Хмельн. 133 б.2</vt:lpstr>
      <vt:lpstr>Б, Хмельн.152</vt:lpstr>
      <vt:lpstr>ВАтутина, 1а</vt:lpstr>
      <vt:lpstr>ВАтутина, 18а</vt:lpstr>
      <vt:lpstr>Трубецкого 18</vt:lpstr>
      <vt:lpstr>Горького, 58</vt:lpstr>
      <vt:lpstr>Горького, 60</vt:lpstr>
      <vt:lpstr>Горького, 62</vt:lpstr>
      <vt:lpstr>Горького, 63</vt:lpstr>
      <vt:lpstr>Горького, 64)</vt:lpstr>
      <vt:lpstr>Горького, 66</vt:lpstr>
      <vt:lpstr>Горького, 67</vt:lpstr>
      <vt:lpstr>Горького, 69. 1</vt:lpstr>
      <vt:lpstr>Горького, 69. 2</vt:lpstr>
      <vt:lpstr>Горького, 69. 3</vt:lpstr>
      <vt:lpstr>Горького, 69. 4</vt:lpstr>
      <vt:lpstr>Горького, 69. 5</vt:lpstr>
      <vt:lpstr>Горького, 70</vt:lpstr>
      <vt:lpstr>Горького, 74</vt:lpstr>
      <vt:lpstr>Горького, 76</vt:lpstr>
      <vt:lpstr>Горького, 78</vt:lpstr>
      <vt:lpstr>Лист5</vt:lpstr>
      <vt:lpstr>'1 Заводской пер. 4'!Область_печати</vt:lpstr>
      <vt:lpstr>'1 Заводской пер. 4 б'!Область_печати</vt:lpstr>
      <vt:lpstr>'1 Мичуринский, 12'!Область_печати</vt:lpstr>
      <vt:lpstr>'3 Интернац, 46а'!Область_печати</vt:lpstr>
      <vt:lpstr>'5 Августа , 2'!Область_печати</vt:lpstr>
      <vt:lpstr>'5 Августа, 34'!Область_печати</vt:lpstr>
      <vt:lpstr>'Б, Хмельн. 133'!Область_печати</vt:lpstr>
      <vt:lpstr>'Б, Хмельн. 133 б.2'!Область_печати</vt:lpstr>
      <vt:lpstr>'Б, Хмельн.152'!Область_печати</vt:lpstr>
      <vt:lpstr>'Б.полка, 35'!Область_печати</vt:lpstr>
      <vt:lpstr>'Б.полка,47'!Область_печати</vt:lpstr>
      <vt:lpstr>'бул 1 Салюта, 6в'!Область_печати</vt:lpstr>
      <vt:lpstr>'ВАтутина, 18а'!Область_печати</vt:lpstr>
      <vt:lpstr>'ВАтутина, 1а'!Область_печати</vt:lpstr>
      <vt:lpstr>'Вокзальная, 19'!Область_печати</vt:lpstr>
      <vt:lpstr>'Гагарина, 19'!Область_печати</vt:lpstr>
      <vt:lpstr>'Горького, 58'!Область_печати</vt:lpstr>
      <vt:lpstr>'Горького, 60'!Область_печати</vt:lpstr>
      <vt:lpstr>'Горького, 62'!Область_печати</vt:lpstr>
      <vt:lpstr>'Горького, 63'!Область_печати</vt:lpstr>
      <vt:lpstr>'Горького, 64)'!Область_печати</vt:lpstr>
      <vt:lpstr>'Горького, 66'!Область_печати</vt:lpstr>
      <vt:lpstr>'Горького, 67'!Область_печати</vt:lpstr>
      <vt:lpstr>'Горького, 69. 1'!Область_печати</vt:lpstr>
      <vt:lpstr>'Горького, 69. 2'!Область_печати</vt:lpstr>
      <vt:lpstr>'Горького, 69. 3'!Область_печати</vt:lpstr>
      <vt:lpstr>'Горького, 69. 4'!Область_печати</vt:lpstr>
      <vt:lpstr>'Горького, 69. 5'!Область_печати</vt:lpstr>
      <vt:lpstr>'Горького, 70'!Область_печати</vt:lpstr>
      <vt:lpstr>'Горького, 74'!Область_печати</vt:lpstr>
      <vt:lpstr>'Горького, 76'!Область_печати</vt:lpstr>
      <vt:lpstr>'Горького, 78'!Область_печати</vt:lpstr>
      <vt:lpstr>'Гражданский пр, 27а'!Область_печати</vt:lpstr>
      <vt:lpstr>'Железнякова, 1'!Область_печати</vt:lpstr>
      <vt:lpstr>'Железнякова, 14'!Область_печати</vt:lpstr>
      <vt:lpstr>'Железнякова, 18'!Область_печати</vt:lpstr>
      <vt:lpstr>'Железнякова, 22'!Область_печати</vt:lpstr>
      <vt:lpstr>'Железнякова, 24'!Область_печати</vt:lpstr>
      <vt:lpstr>'К.Заслонова, 76'!Область_печати</vt:lpstr>
      <vt:lpstr>'К.Заслонова, 76 а'!Область_печати</vt:lpstr>
      <vt:lpstr>'К.Заслонова, 78'!Область_печати</vt:lpstr>
      <vt:lpstr>'К.Заслонова, 80'!Область_печати</vt:lpstr>
      <vt:lpstr>'Коммун, 8'!Область_печати</vt:lpstr>
      <vt:lpstr>'Коммунальная, 8'!Область_печати</vt:lpstr>
      <vt:lpstr>'Костюкова 11'!Область_печати</vt:lpstr>
      <vt:lpstr>'Костюкова 13'!Область_печати</vt:lpstr>
      <vt:lpstr>'Купянская, 6а'!Область_печати</vt:lpstr>
      <vt:lpstr>'Михайл, ш. ,16'!Область_печати</vt:lpstr>
      <vt:lpstr>'Мичурина, 43'!Область_печати</vt:lpstr>
      <vt:lpstr>'Народный бульвар, 17'!Область_печати</vt:lpstr>
      <vt:lpstr>'Некрасова, 25б'!Область_печати</vt:lpstr>
      <vt:lpstr>'Октябрьская , 63а'!Область_печати</vt:lpstr>
      <vt:lpstr>'пер, Володарского, 30'!Область_печати</vt:lpstr>
      <vt:lpstr>'Попова, 98'!Область_печати</vt:lpstr>
      <vt:lpstr>'пр Славы, 150'!Область_печати</vt:lpstr>
      <vt:lpstr>'Преобр,20'!Область_печати</vt:lpstr>
      <vt:lpstr>'Пушкина, 12'!Область_печати</vt:lpstr>
      <vt:lpstr>'Садовая, 13'!Область_печати</vt:lpstr>
      <vt:lpstr>'Садовая, 25а'!Область_печати</vt:lpstr>
      <vt:lpstr>'Садовая, 67а'!Область_печати</vt:lpstr>
      <vt:lpstr>'Советская,53'!Область_печати</vt:lpstr>
      <vt:lpstr>'Степная,2'!Область_печати</vt:lpstr>
      <vt:lpstr>'Степная,4'!Область_печати</vt:lpstr>
      <vt:lpstr>'Степная,6'!Область_печати</vt:lpstr>
      <vt:lpstr>'Студенческая, 6'!Область_печати</vt:lpstr>
      <vt:lpstr>'Студенческая,12'!Область_печати</vt:lpstr>
      <vt:lpstr>'Трубецкого 18'!Область_печати</vt:lpstr>
      <vt:lpstr>'ул Губкина, 17и'!Область_печати</vt:lpstr>
      <vt:lpstr>'Чичерина, 1'!Область_печати</vt:lpstr>
      <vt:lpstr>'Щорса,16'!Область_печати</vt:lpstr>
      <vt:lpstr>'Щорса,18'!Область_печати</vt:lpstr>
      <vt:lpstr>'Щорса,20'!Область_печати</vt:lpstr>
      <vt:lpstr>'Щорса,22)'!Область_печати</vt:lpstr>
      <vt:lpstr>'Щорса,24'!Область_печати</vt:lpstr>
      <vt:lpstr>'Щорса,26'!Область_печати</vt:lpstr>
      <vt:lpstr>'Щорса,28'!Область_печати</vt:lpstr>
      <vt:lpstr>'Щорса,30'!Область_печати</vt:lpstr>
      <vt:lpstr>'Щорса,6'!Область_печати</vt:lpstr>
      <vt:lpstr>'Энерг, 1'!Область_печати</vt:lpstr>
      <vt:lpstr>'Энерг, 1 а'!Область_печати</vt:lpstr>
      <vt:lpstr>'Энерг, 1б'!Область_печати</vt:lpstr>
      <vt:lpstr>'Энерг, 3 б'!Область_печати</vt:lpstr>
      <vt:lpstr>'Энерг, 3а'!Область_печати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2019-03-27T07:43:43Z</cp:lastPrinted>
  <dcterms:created xsi:type="dcterms:W3CDTF">2016-11-30T11:18:52Z</dcterms:created>
  <dcterms:modified xsi:type="dcterms:W3CDTF">2019-03-27T12:10:41Z</dcterms:modified>
</cp:coreProperties>
</file>